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13_ncr:1_{7ABBFE43-55D4-4384-9C98-FC1E6C35F0DB}" xr6:coauthVersionLast="47" xr6:coauthVersionMax="47" xr10:uidLastSave="{00000000-0000-0000-0000-000000000000}"/>
  <bookViews>
    <workbookView xWindow="-120" yWindow="-120" windowWidth="29040" windowHeight="15840" tabRatio="728" xr2:uid="{00000000-000D-0000-FFFF-FFFF00000000}"/>
  </bookViews>
  <sheets>
    <sheet name="ENCUESTA" sheetId="15" r:id="rId1"/>
    <sheet name="ANEXO A" sheetId="19" r:id="rId2"/>
    <sheet name="ANEXO B" sheetId="20" r:id="rId3"/>
    <sheet name="ESQUEMA EQUIPOS" sheetId="26" state="hidden" r:id="rId4"/>
    <sheet name="Calculo Textil (2)" sheetId="28" state="hidden" r:id="rId5"/>
  </sheets>
  <definedNames>
    <definedName name="_xlnm.Print_Area" localSheetId="1">'ANEXO A'!$A$1:$X$192</definedName>
    <definedName name="_xlnm.Print_Area" localSheetId="2">'ANEXO B'!$A$1:$T$137</definedName>
    <definedName name="_xlnm.Print_Area" localSheetId="0">ENCUESTA!$A$1:$V$355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86" i="15" l="1"/>
  <c r="R285" i="15"/>
  <c r="R284" i="15"/>
  <c r="R283" i="15"/>
  <c r="R282" i="15"/>
  <c r="R281" i="15"/>
  <c r="R280" i="15"/>
  <c r="R279" i="15"/>
  <c r="R278" i="15"/>
  <c r="R277" i="15"/>
  <c r="R276" i="15"/>
  <c r="R275" i="15"/>
  <c r="H334" i="15"/>
  <c r="H333" i="15"/>
  <c r="H332" i="15"/>
  <c r="H331" i="15"/>
  <c r="H330" i="15"/>
  <c r="H329" i="15"/>
  <c r="E335" i="15"/>
  <c r="E334" i="15"/>
  <c r="B335" i="15"/>
  <c r="B334" i="15"/>
  <c r="B333" i="15"/>
  <c r="B332" i="15"/>
  <c r="B331" i="15"/>
  <c r="B330" i="15"/>
  <c r="B329" i="15"/>
  <c r="R72" i="20" l="1"/>
  <c r="R71" i="20"/>
  <c r="R70" i="20"/>
  <c r="R69" i="20"/>
  <c r="R68" i="20"/>
  <c r="R67" i="20"/>
  <c r="R66" i="20"/>
  <c r="R65" i="20"/>
  <c r="R64" i="20"/>
  <c r="R63" i="20"/>
  <c r="R106" i="19" l="1"/>
  <c r="R107" i="19"/>
  <c r="R108" i="19"/>
  <c r="R109" i="19"/>
  <c r="R110" i="19"/>
  <c r="R111" i="19"/>
  <c r="R112" i="19"/>
  <c r="R113" i="19"/>
  <c r="R105" i="19"/>
  <c r="R138" i="19"/>
  <c r="R137" i="19"/>
  <c r="R136" i="19"/>
  <c r="R135" i="19"/>
  <c r="R134" i="19"/>
  <c r="R133" i="19"/>
  <c r="R132" i="19"/>
  <c r="R131" i="19"/>
  <c r="R130" i="19"/>
  <c r="R129" i="19"/>
  <c r="R64" i="19" l="1"/>
  <c r="R63" i="19"/>
  <c r="R62" i="19"/>
  <c r="R61" i="19"/>
  <c r="R60" i="19"/>
  <c r="R59" i="19"/>
  <c r="R58" i="19"/>
  <c r="R57" i="19"/>
  <c r="R56" i="19"/>
  <c r="R55" i="19"/>
  <c r="R37" i="19"/>
  <c r="R36" i="19"/>
  <c r="R35" i="19"/>
  <c r="R34" i="19"/>
  <c r="R33" i="19"/>
  <c r="R32" i="19"/>
  <c r="R31" i="19"/>
  <c r="R30" i="19"/>
  <c r="R29" i="19"/>
  <c r="R28" i="19"/>
  <c r="R115" i="20"/>
  <c r="R116" i="20"/>
  <c r="R117" i="20"/>
  <c r="R118" i="20"/>
  <c r="R119" i="20"/>
  <c r="R120" i="20"/>
  <c r="R121" i="20"/>
  <c r="R122" i="20"/>
  <c r="R123" i="20"/>
  <c r="R88" i="20"/>
  <c r="R89" i="20"/>
  <c r="R90" i="20"/>
  <c r="R91" i="20"/>
  <c r="R92" i="20"/>
  <c r="R93" i="20"/>
  <c r="R94" i="20"/>
  <c r="R95" i="20"/>
  <c r="R96" i="20"/>
  <c r="R97" i="20"/>
  <c r="R98" i="20"/>
  <c r="R99" i="20"/>
  <c r="R100" i="20"/>
  <c r="R101" i="20"/>
  <c r="R102" i="20"/>
  <c r="R175" i="19"/>
  <c r="R174" i="19"/>
  <c r="R173" i="19"/>
  <c r="R172" i="19"/>
  <c r="R171" i="19"/>
  <c r="R170" i="19"/>
  <c r="R158" i="19"/>
  <c r="R157" i="19"/>
  <c r="R156" i="19"/>
  <c r="R155" i="19"/>
  <c r="R154" i="19"/>
  <c r="R153" i="19"/>
  <c r="R320" i="15" l="1"/>
  <c r="R319" i="15"/>
  <c r="R318" i="15"/>
  <c r="R317" i="15"/>
  <c r="R316" i="15"/>
  <c r="R315" i="15"/>
  <c r="R240" i="15" l="1"/>
  <c r="R239" i="15"/>
  <c r="R238" i="15"/>
  <c r="R237" i="15"/>
  <c r="R236" i="15"/>
  <c r="R235" i="15"/>
  <c r="R234" i="15"/>
  <c r="R233" i="15"/>
  <c r="R232" i="15"/>
  <c r="R231" i="15"/>
  <c r="R230" i="15"/>
  <c r="R229" i="15"/>
  <c r="R314" i="15"/>
  <c r="R313" i="15"/>
  <c r="R312" i="15"/>
  <c r="R311" i="15"/>
  <c r="R310" i="15"/>
  <c r="R309" i="15"/>
  <c r="R308" i="15"/>
  <c r="R307" i="15"/>
  <c r="R306" i="15"/>
  <c r="M222" i="28" l="1"/>
  <c r="L222" i="28"/>
  <c r="K222" i="28"/>
  <c r="P222" i="28" s="1"/>
  <c r="M221" i="28"/>
  <c r="L221" i="28"/>
  <c r="K221" i="28"/>
  <c r="P221" i="28" s="1"/>
  <c r="M220" i="28"/>
  <c r="Q220" i="28" s="1"/>
  <c r="R220" i="28" s="1"/>
  <c r="L220" i="28"/>
  <c r="K220" i="28"/>
  <c r="P220" i="28" s="1"/>
  <c r="M219" i="28"/>
  <c r="L219" i="28"/>
  <c r="K219" i="28"/>
  <c r="P219" i="28" s="1"/>
  <c r="M218" i="28"/>
  <c r="L218" i="28"/>
  <c r="K218" i="28"/>
  <c r="P218" i="28" s="1"/>
  <c r="M217" i="28"/>
  <c r="L217" i="28"/>
  <c r="K217" i="28"/>
  <c r="P217" i="28" s="1"/>
  <c r="M216" i="28"/>
  <c r="L216" i="28"/>
  <c r="K216" i="28"/>
  <c r="P216" i="28" s="1"/>
  <c r="M215" i="28"/>
  <c r="L215" i="28"/>
  <c r="K215" i="28"/>
  <c r="P215" i="28" s="1"/>
  <c r="M214" i="28"/>
  <c r="L214" i="28"/>
  <c r="K214" i="28"/>
  <c r="P214" i="28" s="1"/>
  <c r="M213" i="28"/>
  <c r="L213" i="28"/>
  <c r="K213" i="28"/>
  <c r="P213" i="28" s="1"/>
  <c r="P168" i="28"/>
  <c r="M168" i="28"/>
  <c r="P167" i="28"/>
  <c r="M167" i="28"/>
  <c r="P166" i="28"/>
  <c r="M166" i="28"/>
  <c r="Q166" i="28" s="1"/>
  <c r="S166" i="28" s="1"/>
  <c r="P165" i="28"/>
  <c r="M165" i="28"/>
  <c r="Q165" i="28" s="1"/>
  <c r="S165" i="28" s="1"/>
  <c r="P164" i="28"/>
  <c r="M164" i="28"/>
  <c r="P163" i="28"/>
  <c r="M163" i="28"/>
  <c r="Q163" i="28" s="1"/>
  <c r="S163" i="28" s="1"/>
  <c r="P149" i="28"/>
  <c r="N149" i="28"/>
  <c r="R149" i="28" s="1"/>
  <c r="P148" i="28"/>
  <c r="N148" i="28"/>
  <c r="R148" i="28" s="1"/>
  <c r="P147" i="28"/>
  <c r="N147" i="28"/>
  <c r="R147" i="28" s="1"/>
  <c r="P146" i="28"/>
  <c r="N146" i="28"/>
  <c r="R146" i="28" s="1"/>
  <c r="P145" i="28"/>
  <c r="N145" i="28"/>
  <c r="R145" i="28" s="1"/>
  <c r="U139" i="28"/>
  <c r="U138" i="28"/>
  <c r="U137" i="28"/>
  <c r="U136" i="28"/>
  <c r="U135" i="28"/>
  <c r="T114" i="28"/>
  <c r="L114" i="28"/>
  <c r="S114" i="28" s="1"/>
  <c r="T113" i="28"/>
  <c r="L113" i="28"/>
  <c r="S113" i="28" s="1"/>
  <c r="T112" i="28"/>
  <c r="L112" i="28"/>
  <c r="S112" i="28" s="1"/>
  <c r="U107" i="28"/>
  <c r="U106" i="28"/>
  <c r="U105" i="28"/>
  <c r="U104" i="28"/>
  <c r="U103" i="28"/>
  <c r="R77" i="28"/>
  <c r="P77" i="28" s="1"/>
  <c r="O77" i="28"/>
  <c r="R76" i="28"/>
  <c r="P76" i="28" s="1"/>
  <c r="O76" i="28"/>
  <c r="R75" i="28"/>
  <c r="P75" i="28" s="1"/>
  <c r="O75" i="28"/>
  <c r="R74" i="28"/>
  <c r="P74" i="28"/>
  <c r="O74" i="28"/>
  <c r="R73" i="28"/>
  <c r="P73" i="28" s="1"/>
  <c r="O73" i="28"/>
  <c r="R49" i="28"/>
  <c r="P49" i="28" s="1"/>
  <c r="O49" i="28"/>
  <c r="R48" i="28"/>
  <c r="P48" i="28" s="1"/>
  <c r="O48" i="28"/>
  <c r="R47" i="28"/>
  <c r="P47" i="28"/>
  <c r="O47" i="28"/>
  <c r="R46" i="28"/>
  <c r="P46" i="28" s="1"/>
  <c r="O46" i="28"/>
  <c r="R45" i="28"/>
  <c r="P45" i="28" s="1"/>
  <c r="O45" i="28"/>
  <c r="R44" i="28"/>
  <c r="P44" i="28" s="1"/>
  <c r="S44" i="28" s="1"/>
  <c r="U44" i="28" s="1"/>
  <c r="O44" i="28"/>
  <c r="J11" i="28"/>
  <c r="AV10" i="28"/>
  <c r="Q9" i="28" s="1"/>
  <c r="AS10" i="28"/>
  <c r="J10" i="28"/>
  <c r="AV9" i="28"/>
  <c r="O9" i="28" s="1"/>
  <c r="AS9" i="28"/>
  <c r="R9" i="28"/>
  <c r="L9" i="28"/>
  <c r="S49" i="28" l="1"/>
  <c r="U49" i="28" s="1"/>
  <c r="S147" i="28"/>
  <c r="T147" i="28" s="1"/>
  <c r="S48" i="28"/>
  <c r="U48" i="28" s="1"/>
  <c r="S76" i="28"/>
  <c r="U76" i="28" s="1"/>
  <c r="S47" i="28"/>
  <c r="U47" i="28" s="1"/>
  <c r="S145" i="28"/>
  <c r="T145" i="28" s="1"/>
  <c r="S45" i="28"/>
  <c r="U45" i="28" s="1"/>
  <c r="Q218" i="28"/>
  <c r="R218" i="28" s="1"/>
  <c r="Q214" i="28"/>
  <c r="R214" i="28" s="1"/>
  <c r="Q222" i="28"/>
  <c r="R222" i="28" s="1"/>
  <c r="Q167" i="28"/>
  <c r="S167" i="28" s="1"/>
  <c r="S73" i="28"/>
  <c r="U73" i="28" s="1"/>
  <c r="S46" i="28"/>
  <c r="U46" i="28" s="1"/>
  <c r="Q219" i="28"/>
  <c r="R219" i="28" s="1"/>
  <c r="S77" i="28"/>
  <c r="U77" i="28" s="1"/>
  <c r="S75" i="28"/>
  <c r="U75" i="28" s="1"/>
  <c r="U114" i="28"/>
  <c r="S74" i="28"/>
  <c r="U74" i="28" s="1"/>
  <c r="Q168" i="28"/>
  <c r="S168" i="28" s="1"/>
  <c r="S149" i="28"/>
  <c r="T149" i="28" s="1"/>
  <c r="U113" i="28"/>
  <c r="Q164" i="28"/>
  <c r="S164" i="28" s="1"/>
  <c r="Q213" i="28"/>
  <c r="R213" i="28" s="1"/>
  <c r="Q217" i="28"/>
  <c r="R217" i="28" s="1"/>
  <c r="Q221" i="28"/>
  <c r="R221" i="28" s="1"/>
  <c r="Q215" i="28"/>
  <c r="R215" i="28" s="1"/>
  <c r="U112" i="28"/>
  <c r="S146" i="28"/>
  <c r="T146" i="28" s="1"/>
  <c r="Q216" i="28"/>
  <c r="R216" i="28" s="1"/>
  <c r="T9" i="28"/>
  <c r="S9" i="28"/>
  <c r="S148" i="28"/>
  <c r="T148" i="28" s="1"/>
  <c r="U9" i="28" l="1"/>
  <c r="K334" i="15" l="1"/>
  <c r="K333" i="15"/>
  <c r="K332" i="15"/>
  <c r="K331" i="15"/>
  <c r="K330" i="15"/>
  <c r="K329" i="15"/>
  <c r="I12" i="20" l="1"/>
  <c r="I11" i="20"/>
  <c r="I10" i="19"/>
  <c r="I9" i="19"/>
  <c r="E333" i="15" l="1"/>
  <c r="E332" i="15"/>
  <c r="E331" i="15"/>
  <c r="E330" i="15"/>
  <c r="E329" i="15"/>
  <c r="M2" i="20" l="1"/>
  <c r="K2" i="19"/>
  <c r="R194" i="15" l="1"/>
  <c r="R193" i="15"/>
  <c r="R192" i="15"/>
  <c r="R191" i="15"/>
  <c r="R190" i="15"/>
  <c r="R189" i="15"/>
  <c r="R188" i="15"/>
  <c r="R187" i="15"/>
  <c r="R186" i="15"/>
  <c r="R185" i="15"/>
  <c r="T76" i="15"/>
  <c r="S76" i="15"/>
  <c r="R76" i="15"/>
  <c r="Q76" i="15"/>
  <c r="P76" i="15"/>
  <c r="O76" i="15"/>
  <c r="F76" i="15" l="1"/>
  <c r="R184" i="15" l="1"/>
  <c r="R183" i="15"/>
  <c r="R85" i="15"/>
  <c r="R86" i="15"/>
  <c r="R87" i="15"/>
  <c r="R88" i="15"/>
  <c r="R84" i="15"/>
  <c r="I129" i="15" l="1"/>
  <c r="J129" i="15"/>
  <c r="O129" i="15"/>
  <c r="P129" i="15"/>
  <c r="I110" i="15"/>
  <c r="J110" i="15"/>
  <c r="O110" i="15"/>
  <c r="C76" i="15" l="1"/>
  <c r="I76" i="15"/>
  <c r="J76" i="15"/>
  <c r="K76" i="15"/>
  <c r="L76" i="15"/>
  <c r="M76" i="15"/>
  <c r="N76" i="15"/>
  <c r="L88" i="15" l="1"/>
  <c r="L87" i="15"/>
  <c r="L86" i="15"/>
  <c r="S129" i="15"/>
  <c r="R129" i="15"/>
  <c r="Q129" i="15"/>
  <c r="N129" i="15"/>
  <c r="M129" i="15"/>
  <c r="L129" i="15"/>
  <c r="K129" i="15"/>
  <c r="H129" i="15"/>
  <c r="G129" i="15"/>
  <c r="F129" i="15"/>
  <c r="E129" i="15"/>
  <c r="D129" i="15"/>
  <c r="S110" i="15"/>
  <c r="R110" i="15"/>
  <c r="Q110" i="15"/>
  <c r="P110" i="15"/>
  <c r="N110" i="15"/>
  <c r="M110" i="15"/>
  <c r="L110" i="15"/>
  <c r="K110" i="15"/>
  <c r="H110" i="15"/>
  <c r="G110" i="15"/>
  <c r="F110" i="15"/>
  <c r="E110" i="15"/>
  <c r="D110" i="15"/>
  <c r="H76" i="15"/>
  <c r="D76" i="15"/>
  <c r="E76" i="15" l="1"/>
  <c r="G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B82" authorId="0" shapeId="0" xr:uid="{00000000-0006-0000-0000-000001000000}">
      <text>
        <r>
          <rPr>
            <b/>
            <sz val="9"/>
            <color indexed="81"/>
            <rFont val="Tahoma"/>
            <family val="2"/>
          </rPr>
          <t>Cenergia:</t>
        </r>
        <r>
          <rPr>
            <sz val="9"/>
            <color indexed="81"/>
            <rFont val="Tahoma"/>
            <family val="2"/>
          </rPr>
          <t xml:space="preserve">
Indique el nombre con el que identifica su sistema de generación (por ejemplo: "Planta Solar Sur" o "Generador Diésel 1").</t>
        </r>
      </text>
    </comment>
    <comment ref="D82" authorId="0" shapeId="0" xr:uid="{00000000-0006-0000-0000-000002000000}">
      <text>
        <r>
          <rPr>
            <b/>
            <sz val="9"/>
            <color indexed="81"/>
            <rFont val="Tahoma"/>
            <family val="2"/>
          </rPr>
          <t>Cenergia:</t>
        </r>
        <r>
          <rPr>
            <sz val="9"/>
            <color indexed="81"/>
            <rFont val="Tahoma"/>
            <family val="2"/>
          </rPr>
          <t xml:space="preserve">
Especificar la tecnología usada para generar energía: Solar Fotovoltaica, Eólica, Diésel, Biomasa, Hidráulica, etc.</t>
        </r>
      </text>
    </comment>
    <comment ref="H82" authorId="0" shapeId="0" xr:uid="{00000000-0006-0000-0000-000003000000}">
      <text>
        <r>
          <rPr>
            <b/>
            <sz val="9"/>
            <color indexed="81"/>
            <rFont val="Tahoma"/>
            <family val="2"/>
          </rPr>
          <t>Cenergia:</t>
        </r>
        <r>
          <rPr>
            <sz val="9"/>
            <color indexed="81"/>
            <rFont val="Tahoma"/>
            <family val="2"/>
          </rPr>
          <t xml:space="preserve">
Colocar la potencia máxima que puede entregar su unidad generadora (kW)</t>
        </r>
      </text>
    </comment>
    <comment ref="J82" authorId="0" shapeId="0" xr:uid="{00000000-0006-0000-0000-000004000000}">
      <text>
        <r>
          <rPr>
            <b/>
            <sz val="9"/>
            <color indexed="81"/>
            <rFont val="Tahoma"/>
            <family val="2"/>
          </rPr>
          <t>Cenergia:</t>
        </r>
        <r>
          <rPr>
            <sz val="9"/>
            <color indexed="81"/>
            <rFont val="Tahoma"/>
            <family val="2"/>
          </rPr>
          <t xml:space="preserve">
Ingrese la energía total generada y utilizada durante las horas punta del día</t>
        </r>
      </text>
    </comment>
    <comment ref="K82" authorId="0" shapeId="0" xr:uid="{00000000-0006-0000-0000-000005000000}">
      <text>
        <r>
          <rPr>
            <b/>
            <sz val="9"/>
            <color indexed="81"/>
            <rFont val="Tahoma"/>
            <family val="2"/>
          </rPr>
          <t>Cenergia:</t>
        </r>
        <r>
          <rPr>
            <sz val="9"/>
            <color indexed="81"/>
            <rFont val="Tahoma"/>
            <family val="2"/>
          </rPr>
          <t xml:space="preserve">
Ingrese la energía generada y consumida en horario fuera de punta</t>
        </r>
      </text>
    </comment>
    <comment ref="L82" authorId="0" shapeId="0" xr:uid="{00000000-0006-0000-0000-000006000000}">
      <text>
        <r>
          <rPr>
            <b/>
            <sz val="9"/>
            <color indexed="81"/>
            <rFont val="Tahoma"/>
            <family val="2"/>
          </rPr>
          <t>Cenergia:</t>
        </r>
        <r>
          <rPr>
            <sz val="9"/>
            <color indexed="81"/>
            <rFont val="Tahoma"/>
            <family val="2"/>
          </rPr>
          <t xml:space="preserve">
Es la suma de energía en punta y fuera de punta.</t>
        </r>
      </text>
    </comment>
    <comment ref="S97" authorId="0" shapeId="0" xr:uid="{00000000-0006-0000-0000-000007000000}">
      <text>
        <r>
          <rPr>
            <b/>
            <sz val="9"/>
            <color indexed="81"/>
            <rFont val="Tahoma"/>
            <family val="2"/>
          </rPr>
          <t>Cenergia:</t>
        </r>
        <r>
          <rPr>
            <sz val="9"/>
            <color indexed="81"/>
            <rFont val="Tahoma"/>
            <family val="2"/>
          </rPr>
          <t xml:space="preserve">
Colocar el nombre del combustible</t>
        </r>
      </text>
    </comment>
    <comment ref="S116" authorId="0" shapeId="0" xr:uid="{00000000-0006-0000-0000-000008000000}">
      <text>
        <r>
          <rPr>
            <b/>
            <sz val="9"/>
            <color indexed="81"/>
            <rFont val="Tahoma"/>
            <family val="2"/>
          </rPr>
          <t>Cenergia:</t>
        </r>
        <r>
          <rPr>
            <sz val="9"/>
            <color indexed="81"/>
            <rFont val="Tahoma"/>
            <family val="2"/>
          </rPr>
          <t xml:space="preserve">
Colocar el nombre del combustible</t>
        </r>
      </text>
    </comment>
    <comment ref="T154" authorId="0" shapeId="0" xr:uid="{00000000-0006-0000-0000-000009000000}">
      <text>
        <r>
          <rPr>
            <b/>
            <sz val="9"/>
            <color indexed="81"/>
            <rFont val="Tahoma"/>
            <family val="2"/>
          </rPr>
          <t>Cenergia:</t>
        </r>
        <r>
          <rPr>
            <sz val="9"/>
            <color indexed="81"/>
            <rFont val="Tahoma"/>
            <family val="2"/>
          </rPr>
          <t xml:space="preserve">
Bombas, ventilador soplador, controles, etc.</t>
        </r>
      </text>
    </comment>
    <comment ref="E162" authorId="0" shapeId="0" xr:uid="{00000000-0006-0000-0000-00000A000000}">
      <text>
        <r>
          <rPr>
            <b/>
            <sz val="9"/>
            <color indexed="81"/>
            <rFont val="Tahoma"/>
            <family val="2"/>
          </rPr>
          <t>Cenergia:</t>
        </r>
        <r>
          <rPr>
            <sz val="9"/>
            <color indexed="81"/>
            <rFont val="Tahoma"/>
            <family val="2"/>
          </rPr>
          <t xml:space="preserve">
Bomba de alimentación, soplador de quemador, bomba combustible, etc.</t>
        </r>
      </text>
    </comment>
    <comment ref="P162" authorId="0" shapeId="0" xr:uid="{00000000-0006-0000-0000-00000B000000}">
      <text>
        <r>
          <rPr>
            <b/>
            <sz val="9"/>
            <color indexed="81"/>
            <rFont val="Tahoma"/>
            <family val="2"/>
          </rPr>
          <t>Cenergia:</t>
        </r>
        <r>
          <rPr>
            <sz val="9"/>
            <color indexed="81"/>
            <rFont val="Tahoma"/>
            <family val="2"/>
          </rPr>
          <t xml:space="preserve">
Seleccionar el tipo de eficiencia</t>
        </r>
      </text>
    </comment>
    <comment ref="Q162" authorId="0" shapeId="0" xr:uid="{00000000-0006-0000-0000-00000C000000}">
      <text>
        <r>
          <rPr>
            <b/>
            <sz val="9"/>
            <color indexed="81"/>
            <rFont val="Tahoma"/>
            <family val="2"/>
          </rPr>
          <t>Cenergia:</t>
        </r>
        <r>
          <rPr>
            <sz val="9"/>
            <color indexed="81"/>
            <rFont val="Tahoma"/>
            <family val="2"/>
          </rPr>
          <t xml:space="preserve">
Placa del motor</t>
        </r>
      </text>
    </comment>
    <comment ref="I201" authorId="0" shapeId="0" xr:uid="{00000000-0006-0000-0000-000012000000}">
      <text>
        <r>
          <rPr>
            <b/>
            <sz val="9"/>
            <color indexed="81"/>
            <rFont val="Tahoma"/>
            <family val="2"/>
          </rPr>
          <t>Cenergia:</t>
        </r>
        <r>
          <rPr>
            <sz val="9"/>
            <color indexed="81"/>
            <rFont val="Tahoma"/>
            <family val="2"/>
          </rPr>
          <t xml:space="preserve">
Placa del equipo o tomar referencia de tecnología del motor eléctrico</t>
        </r>
      </text>
    </comment>
    <comment ref="E208" authorId="0" shapeId="0" xr:uid="{00000000-0006-0000-0000-000013000000}">
      <text>
        <r>
          <rPr>
            <b/>
            <sz val="9"/>
            <color indexed="81"/>
            <rFont val="Tahoma"/>
            <family val="2"/>
          </rPr>
          <t>Cenergia:</t>
        </r>
        <r>
          <rPr>
            <sz val="9"/>
            <color indexed="81"/>
            <rFont val="Tahoma"/>
            <family val="2"/>
          </rPr>
          <t xml:space="preserve">
Bomba de alimentación, soplador de quemador, bomba combustible, etc.</t>
        </r>
      </text>
    </comment>
    <comment ref="P208" authorId="0" shapeId="0" xr:uid="{00000000-0006-0000-0000-000014000000}">
      <text>
        <r>
          <rPr>
            <b/>
            <sz val="9"/>
            <color indexed="81"/>
            <rFont val="Tahoma"/>
            <family val="2"/>
          </rPr>
          <t>Cenergia:</t>
        </r>
        <r>
          <rPr>
            <sz val="9"/>
            <color indexed="81"/>
            <rFont val="Tahoma"/>
            <family val="2"/>
          </rPr>
          <t xml:space="preserve">
Seleccionar el tipo de eficiencia</t>
        </r>
      </text>
    </comment>
    <comment ref="Q208" authorId="0" shapeId="0" xr:uid="{00000000-0006-0000-0000-000015000000}">
      <text>
        <r>
          <rPr>
            <b/>
            <sz val="9"/>
            <color indexed="81"/>
            <rFont val="Tahoma"/>
            <family val="2"/>
          </rPr>
          <t>Cenergia:</t>
        </r>
        <r>
          <rPr>
            <sz val="9"/>
            <color indexed="81"/>
            <rFont val="Tahoma"/>
            <family val="2"/>
          </rPr>
          <t xml:space="preserve">
Placa del motor</t>
        </r>
      </text>
    </comment>
    <comment ref="I246" authorId="0" shapeId="0" xr:uid="{B3C6D395-2C4B-4CFA-9023-EEFAF705F1B7}">
      <text>
        <r>
          <rPr>
            <b/>
            <sz val="9"/>
            <color indexed="81"/>
            <rFont val="Tahoma"/>
            <family val="2"/>
          </rPr>
          <t>Cenergia:</t>
        </r>
        <r>
          <rPr>
            <sz val="9"/>
            <color indexed="81"/>
            <rFont val="Tahoma"/>
            <family val="2"/>
          </rPr>
          <t xml:space="preserve">
Placa del equipo o tomar referencia de tecnología del motor eléctrico</t>
        </r>
      </text>
    </comment>
    <comment ref="E254" authorId="0" shapeId="0" xr:uid="{42AE04D6-1849-4F4B-BBD1-75EB138F7BF8}">
      <text>
        <r>
          <rPr>
            <b/>
            <sz val="9"/>
            <color indexed="81"/>
            <rFont val="Tahoma"/>
            <family val="2"/>
          </rPr>
          <t>Cenergia:</t>
        </r>
        <r>
          <rPr>
            <sz val="9"/>
            <color indexed="81"/>
            <rFont val="Tahoma"/>
            <family val="2"/>
          </rPr>
          <t xml:space="preserve">
Bomba de alimentación, soplador de quemador, bomba combustible, etc.</t>
        </r>
      </text>
    </comment>
    <comment ref="P254" authorId="0" shapeId="0" xr:uid="{CABF8465-5D85-4FAA-BA4F-5F89E497AF53}">
      <text>
        <r>
          <rPr>
            <b/>
            <sz val="9"/>
            <color indexed="81"/>
            <rFont val="Tahoma"/>
            <family val="2"/>
          </rPr>
          <t>Cenergia:</t>
        </r>
        <r>
          <rPr>
            <sz val="9"/>
            <color indexed="81"/>
            <rFont val="Tahoma"/>
            <family val="2"/>
          </rPr>
          <t xml:space="preserve">
Seleccionar el tipo de eficiencia</t>
        </r>
      </text>
    </comment>
    <comment ref="Q254" authorId="0" shapeId="0" xr:uid="{643F752D-0DF7-4CA0-AC84-5B12F294F425}">
      <text>
        <r>
          <rPr>
            <b/>
            <sz val="9"/>
            <color indexed="81"/>
            <rFont val="Tahoma"/>
            <family val="2"/>
          </rPr>
          <t>Cenergia:</t>
        </r>
        <r>
          <rPr>
            <sz val="9"/>
            <color indexed="81"/>
            <rFont val="Tahoma"/>
            <family val="2"/>
          </rPr>
          <t xml:space="preserve">
Placa del motor</t>
        </r>
      </text>
    </comment>
    <comment ref="D296" authorId="0" shapeId="0" xr:uid="{00000000-0006-0000-0000-00000D000000}">
      <text>
        <r>
          <rPr>
            <b/>
            <sz val="9"/>
            <color indexed="81"/>
            <rFont val="Tahoma"/>
            <family val="2"/>
          </rPr>
          <t>Cenergia:</t>
        </r>
        <r>
          <rPr>
            <sz val="9"/>
            <color indexed="81"/>
            <rFont val="Tahoma"/>
            <family val="2"/>
          </rPr>
          <t xml:space="preserve">
Seleccionar el tipo de eficiencia</t>
        </r>
      </text>
    </comment>
    <comment ref="H296" authorId="0" shapeId="0" xr:uid="{00000000-0006-0000-0000-00000E000000}">
      <text>
        <r>
          <rPr>
            <b/>
            <sz val="9"/>
            <color indexed="81"/>
            <rFont val="Tahoma"/>
            <family val="2"/>
          </rPr>
          <t>Cenergia:</t>
        </r>
        <r>
          <rPr>
            <sz val="9"/>
            <color indexed="81"/>
            <rFont val="Tahoma"/>
            <family val="2"/>
          </rPr>
          <t xml:space="preserve">
Placa del equipo o tomar referencia de tecnología del motor eléctrico</t>
        </r>
      </text>
    </comment>
    <comment ref="O296" authorId="0" shapeId="0" xr:uid="{00000000-0006-0000-0000-00000F000000}">
      <text>
        <r>
          <rPr>
            <b/>
            <sz val="9"/>
            <color indexed="81"/>
            <rFont val="Tahoma"/>
            <family val="2"/>
          </rPr>
          <t>Cenergia:</t>
        </r>
        <r>
          <rPr>
            <sz val="9"/>
            <color indexed="81"/>
            <rFont val="Tahoma"/>
            <family val="2"/>
          </rPr>
          <t xml:space="preserve">
Seleccionar el tipo de eficiencia</t>
        </r>
      </text>
    </comment>
    <comment ref="P296" authorId="0" shapeId="0" xr:uid="{00000000-0006-0000-0000-000010000000}">
      <text>
        <r>
          <rPr>
            <b/>
            <sz val="9"/>
            <color indexed="81"/>
            <rFont val="Tahoma"/>
            <family val="2"/>
          </rPr>
          <t>Cenergia:</t>
        </r>
        <r>
          <rPr>
            <sz val="9"/>
            <color indexed="81"/>
            <rFont val="Tahoma"/>
            <family val="2"/>
          </rPr>
          <t xml:space="preserve">
Placa del motor</t>
        </r>
      </text>
    </comment>
    <comment ref="W296" authorId="0" shapeId="0" xr:uid="{00000000-0006-0000-0000-000011000000}">
      <text>
        <r>
          <rPr>
            <b/>
            <sz val="9"/>
            <color indexed="81"/>
            <rFont val="Tahoma"/>
            <family val="2"/>
          </rPr>
          <t>Cenergia:</t>
        </r>
        <r>
          <rPr>
            <sz val="9"/>
            <color indexed="81"/>
            <rFont val="Tahoma"/>
            <family val="2"/>
          </rPr>
          <t xml:space="preserve">
Placa del equipo o tomar referencia de tecnología del motor eléctrico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Cenergia</author>
    <author>HP</author>
  </authors>
  <commentList>
    <comment ref="O18" authorId="0" shapeId="0" xr:uid="{00000000-0006-0000-0100-000001000000}">
      <text>
        <r>
          <rPr>
            <b/>
            <sz val="9"/>
            <color indexed="81"/>
            <rFont val="Tahoma"/>
            <family val="2"/>
          </rPr>
          <t>Cenergia:</t>
        </r>
        <r>
          <rPr>
            <sz val="9"/>
            <color indexed="81"/>
            <rFont val="Tahoma"/>
            <family val="2"/>
          </rPr>
          <t xml:space="preserve">
Seleccionar el tipo de eficiencia</t>
        </r>
      </text>
    </comment>
    <comment ref="P18" authorId="0" shapeId="0" xr:uid="{00000000-0006-0000-0100-000002000000}">
      <text>
        <r>
          <rPr>
            <b/>
            <sz val="9"/>
            <color indexed="81"/>
            <rFont val="Tahoma"/>
            <family val="2"/>
          </rPr>
          <t>Cenergia:</t>
        </r>
        <r>
          <rPr>
            <sz val="9"/>
            <color indexed="81"/>
            <rFont val="Tahoma"/>
            <family val="2"/>
          </rPr>
          <t xml:space="preserve">
Placa del motor</t>
        </r>
      </text>
    </comment>
    <comment ref="Q45" authorId="0" shapeId="0" xr:uid="{00000000-0006-0000-0100-000003000000}">
      <text>
        <r>
          <rPr>
            <b/>
            <sz val="9"/>
            <color indexed="81"/>
            <rFont val="Tahoma"/>
            <family val="2"/>
          </rPr>
          <t>Cenergia:</t>
        </r>
        <r>
          <rPr>
            <sz val="9"/>
            <color indexed="81"/>
            <rFont val="Tahoma"/>
            <family val="2"/>
          </rPr>
          <t xml:space="preserve">
Seleccionar el tipo de eficiencia</t>
        </r>
      </text>
    </comment>
    <comment ref="R45" authorId="0" shapeId="0" xr:uid="{00000000-0006-0000-0100-000004000000}">
      <text>
        <r>
          <rPr>
            <b/>
            <sz val="9"/>
            <color indexed="81"/>
            <rFont val="Tahoma"/>
            <family val="2"/>
          </rPr>
          <t>Cenergia:</t>
        </r>
        <r>
          <rPr>
            <sz val="9"/>
            <color indexed="81"/>
            <rFont val="Tahoma"/>
            <family val="2"/>
          </rPr>
          <t xml:space="preserve">
Placa del motor</t>
        </r>
      </text>
    </comment>
    <comment ref="U78" authorId="0" shapeId="0" xr:uid="{00000000-0006-0000-0100-000005000000}">
      <text>
        <r>
          <rPr>
            <b/>
            <sz val="9"/>
            <color indexed="81"/>
            <rFont val="Tahoma"/>
            <family val="2"/>
          </rPr>
          <t>Cenergia:</t>
        </r>
        <r>
          <rPr>
            <sz val="9"/>
            <color indexed="81"/>
            <rFont val="Tahoma"/>
            <family val="2"/>
          </rPr>
          <t xml:space="preserve">
Seleccionar el tipo de eficiencia</t>
        </r>
      </text>
    </comment>
    <comment ref="V78" authorId="0" shapeId="0" xr:uid="{00000000-0006-0000-0100-000006000000}">
      <text>
        <r>
          <rPr>
            <b/>
            <sz val="9"/>
            <color indexed="81"/>
            <rFont val="Tahoma"/>
            <family val="2"/>
          </rPr>
          <t>Cenergia:</t>
        </r>
        <r>
          <rPr>
            <sz val="9"/>
            <color indexed="81"/>
            <rFont val="Tahoma"/>
            <family val="2"/>
          </rPr>
          <t xml:space="preserve">
Placa del motor</t>
        </r>
      </text>
    </comment>
    <comment ref="N91" authorId="0" shapeId="0" xr:uid="{00000000-0006-0000-0100-000007000000}">
      <text>
        <r>
          <rPr>
            <b/>
            <sz val="9"/>
            <color indexed="81"/>
            <rFont val="Tahoma"/>
            <family val="2"/>
          </rPr>
          <t>Cenergia:</t>
        </r>
        <r>
          <rPr>
            <sz val="9"/>
            <color indexed="81"/>
            <rFont val="Tahoma"/>
            <family val="2"/>
          </rPr>
          <t xml:space="preserve">
Seleccionar el tipo de eficiencia</t>
        </r>
      </text>
    </comment>
    <comment ref="O91" authorId="0" shapeId="0" xr:uid="{00000000-0006-0000-0100-000008000000}">
      <text>
        <r>
          <rPr>
            <b/>
            <sz val="9"/>
            <color indexed="81"/>
            <rFont val="Tahoma"/>
            <family val="2"/>
          </rPr>
          <t>Cenergia:</t>
        </r>
        <r>
          <rPr>
            <sz val="9"/>
            <color indexed="81"/>
            <rFont val="Tahoma"/>
            <family val="2"/>
          </rPr>
          <t xml:space="preserve">
Placa del motor</t>
        </r>
      </text>
    </comment>
    <comment ref="Q119" authorId="0" shapeId="0" xr:uid="{00000000-0006-0000-0100-000009000000}">
      <text>
        <r>
          <rPr>
            <b/>
            <sz val="9"/>
            <color indexed="81"/>
            <rFont val="Tahoma"/>
            <family val="2"/>
          </rPr>
          <t>Cenergia:</t>
        </r>
        <r>
          <rPr>
            <sz val="9"/>
            <color indexed="81"/>
            <rFont val="Tahoma"/>
            <family val="2"/>
          </rPr>
          <t xml:space="preserve">
Seleccionar el tipo de eficiencia</t>
        </r>
      </text>
    </comment>
    <comment ref="R119" authorId="0" shapeId="0" xr:uid="{00000000-0006-0000-0100-00000A000000}">
      <text>
        <r>
          <rPr>
            <b/>
            <sz val="9"/>
            <color indexed="81"/>
            <rFont val="Tahoma"/>
            <family val="2"/>
          </rPr>
          <t>Cenergia:</t>
        </r>
        <r>
          <rPr>
            <sz val="9"/>
            <color indexed="81"/>
            <rFont val="Tahoma"/>
            <family val="2"/>
          </rPr>
          <t xml:space="preserve">
Placa del motor</t>
        </r>
      </text>
    </comment>
    <comment ref="J143" authorId="1" shapeId="0" xr:uid="{00000000-0006-0000-0100-00000B000000}">
      <text>
        <r>
          <rPr>
            <b/>
            <sz val="9"/>
            <color indexed="81"/>
            <rFont val="Tahoma"/>
            <family val="2"/>
          </rPr>
          <t>HP:</t>
        </r>
        <r>
          <rPr>
            <sz val="9"/>
            <color indexed="81"/>
            <rFont val="Tahoma"/>
            <family val="2"/>
          </rPr>
          <t xml:space="preserve">
La presión es la presión estática que el ventilador debe superar, medida en pulgadas de columna de agua (in. wg).</t>
        </r>
      </text>
    </comment>
    <comment ref="K143" authorId="0" shapeId="0" xr:uid="{00000000-0006-0000-0100-00000C000000}">
      <text>
        <r>
          <rPr>
            <b/>
            <sz val="9"/>
            <color indexed="81"/>
            <rFont val="Tahoma"/>
            <family val="2"/>
          </rPr>
          <t>Cenergia:</t>
        </r>
        <r>
          <rPr>
            <sz val="9"/>
            <color indexed="81"/>
            <rFont val="Tahoma"/>
            <family val="2"/>
          </rPr>
          <t xml:space="preserve">
Placa del equipo</t>
        </r>
      </text>
    </comment>
    <comment ref="R143" authorId="0" shapeId="0" xr:uid="{00000000-0006-0000-0100-00000D000000}">
      <text>
        <r>
          <rPr>
            <b/>
            <sz val="9"/>
            <color indexed="81"/>
            <rFont val="Tahoma"/>
            <family val="2"/>
          </rPr>
          <t>Cenergia:</t>
        </r>
        <r>
          <rPr>
            <sz val="9"/>
            <color indexed="81"/>
            <rFont val="Tahoma"/>
            <family val="2"/>
          </rPr>
          <t xml:space="preserve">
Seleccionar el tipo de eficiencia</t>
        </r>
      </text>
    </comment>
    <comment ref="S143" authorId="0" shapeId="0" xr:uid="{00000000-0006-0000-0100-00000E000000}">
      <text>
        <r>
          <rPr>
            <b/>
            <sz val="9"/>
            <color indexed="81"/>
            <rFont val="Tahoma"/>
            <family val="2"/>
          </rPr>
          <t>Cenergia:</t>
        </r>
        <r>
          <rPr>
            <sz val="9"/>
            <color indexed="81"/>
            <rFont val="Tahoma"/>
            <family val="2"/>
          </rPr>
          <t xml:space="preserve">
Placa del motor</t>
        </r>
      </text>
    </comment>
    <comment ref="H162" authorId="0" shapeId="0" xr:uid="{00000000-0006-0000-0100-00000F000000}">
      <text>
        <r>
          <rPr>
            <b/>
            <sz val="9"/>
            <color indexed="81"/>
            <rFont val="Tahoma"/>
            <family val="2"/>
          </rPr>
          <t>Cenergia:</t>
        </r>
        <r>
          <rPr>
            <sz val="9"/>
            <color indexed="81"/>
            <rFont val="Tahoma"/>
            <family val="2"/>
          </rPr>
          <t xml:space="preserve">
Placa del equipo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H53" authorId="0" shapeId="0" xr:uid="{00000000-0006-0000-0200-000001000000}">
      <text>
        <r>
          <rPr>
            <b/>
            <sz val="9"/>
            <color indexed="81"/>
            <rFont val="Tahoma"/>
            <family val="2"/>
          </rPr>
          <t>Cenergia:</t>
        </r>
        <r>
          <rPr>
            <sz val="9"/>
            <color indexed="81"/>
            <rFont val="Tahoma"/>
            <family val="2"/>
          </rPr>
          <t xml:space="preserve">
Potencia nominal del motor</t>
        </r>
      </text>
    </comment>
    <comment ref="G77" authorId="0" shapeId="0" xr:uid="{00000000-0006-0000-0200-000002000000}">
      <text>
        <r>
          <rPr>
            <b/>
            <sz val="9"/>
            <color indexed="81"/>
            <rFont val="Tahoma"/>
            <family val="2"/>
          </rPr>
          <t>Cenergia:</t>
        </r>
        <r>
          <rPr>
            <sz val="9"/>
            <color indexed="81"/>
            <rFont val="Tahoma"/>
            <family val="2"/>
          </rPr>
          <t xml:space="preserve">
Potencia nominal del motor</t>
        </r>
      </text>
    </comment>
    <comment ref="G107" authorId="0" shapeId="0" xr:uid="{00000000-0006-0000-0200-000003000000}">
      <text>
        <r>
          <rPr>
            <b/>
            <sz val="9"/>
            <color indexed="81"/>
            <rFont val="Tahoma"/>
            <family val="2"/>
          </rPr>
          <t>Cenergia:</t>
        </r>
        <r>
          <rPr>
            <sz val="9"/>
            <color indexed="81"/>
            <rFont val="Tahoma"/>
            <family val="2"/>
          </rPr>
          <t xml:space="preserve">
Potencia nominal del motor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N7" authorId="0" shapeId="0" xr:uid="{00000000-0006-0000-0400-000001000000}">
      <text>
        <r>
          <rPr>
            <b/>
            <sz val="9"/>
            <color indexed="81"/>
            <rFont val="Tahoma"/>
            <family val="2"/>
          </rPr>
          <t>Cenergia:</t>
        </r>
        <r>
          <rPr>
            <sz val="9"/>
            <color indexed="81"/>
            <rFont val="Tahoma"/>
            <family val="2"/>
          </rPr>
          <t xml:space="preserve">
Buscar en tabla termodinámica la entalpia del vapor saturado</t>
        </r>
      </text>
    </comment>
    <comment ref="O7" authorId="0" shapeId="0" xr:uid="{00000000-0006-0000-0400-000002000000}">
      <text>
        <r>
          <rPr>
            <b/>
            <sz val="9"/>
            <color indexed="81"/>
            <rFont val="Tahoma"/>
            <family val="2"/>
          </rPr>
          <t>Cenergia:</t>
        </r>
        <r>
          <rPr>
            <sz val="9"/>
            <color indexed="81"/>
            <rFont val="Tahoma"/>
            <family val="2"/>
          </rPr>
          <t xml:space="preserve">
Se obtiene de tabla termodinámica, en referencia al vapor saturado </t>
        </r>
      </text>
    </comment>
    <comment ref="Q7" authorId="0" shapeId="0" xr:uid="{00000000-0006-0000-0400-000003000000}">
      <text>
        <r>
          <rPr>
            <b/>
            <sz val="9"/>
            <color indexed="81"/>
            <rFont val="Tahoma"/>
            <family val="2"/>
          </rPr>
          <t>Cenergia:</t>
        </r>
        <r>
          <rPr>
            <sz val="9"/>
            <color indexed="81"/>
            <rFont val="Tahoma"/>
            <family val="2"/>
          </rPr>
          <t xml:space="preserve">
Valor de Propiedades del agua saturada</t>
        </r>
      </text>
    </comment>
    <comment ref="R7" authorId="0" shapeId="0" xr:uid="{00000000-0006-0000-0400-000004000000}">
      <text>
        <r>
          <rPr>
            <b/>
            <sz val="9"/>
            <color indexed="81"/>
            <rFont val="Tahoma"/>
            <family val="2"/>
          </rPr>
          <t>Cenergia:</t>
        </r>
        <r>
          <rPr>
            <sz val="9"/>
            <color indexed="81"/>
            <rFont val="Tahoma"/>
            <family val="2"/>
          </rPr>
          <t xml:space="preserve">
Encontrar valore en tablas o referencias de internet</t>
        </r>
      </text>
    </comment>
    <comment ref="F43" authorId="0" shapeId="0" xr:uid="{00000000-0006-0000-0400-000005000000}">
      <text>
        <r>
          <rPr>
            <b/>
            <sz val="9"/>
            <color indexed="81"/>
            <rFont val="Tahoma"/>
            <family val="2"/>
          </rPr>
          <t>Cenergia:</t>
        </r>
        <r>
          <rPr>
            <sz val="9"/>
            <color indexed="81"/>
            <rFont val="Tahoma"/>
            <family val="2"/>
          </rPr>
          <t xml:space="preserve">
Seleccionar el tipo de eficiencia</t>
        </r>
      </text>
    </comment>
    <comment ref="T43" authorId="0" shapeId="0" xr:uid="{00000000-0006-0000-0400-000006000000}">
      <text>
        <r>
          <rPr>
            <b/>
            <sz val="9"/>
            <color indexed="81"/>
            <rFont val="Tahoma"/>
            <family val="2"/>
          </rPr>
          <t>Cenergia:</t>
        </r>
        <r>
          <rPr>
            <sz val="9"/>
            <color indexed="81"/>
            <rFont val="Tahoma"/>
            <family val="2"/>
          </rPr>
          <t xml:space="preserve">
Placa del equipo o tomar referencia de tecnologia del motor electrico</t>
        </r>
      </text>
    </comment>
    <comment ref="F72" authorId="0" shapeId="0" xr:uid="{00000000-0006-0000-0400-000007000000}">
      <text>
        <r>
          <rPr>
            <b/>
            <sz val="9"/>
            <color indexed="81"/>
            <rFont val="Tahoma"/>
            <family val="2"/>
          </rPr>
          <t>Cenergia:</t>
        </r>
        <r>
          <rPr>
            <sz val="9"/>
            <color indexed="81"/>
            <rFont val="Tahoma"/>
            <family val="2"/>
          </rPr>
          <t xml:space="preserve">
Seleccionar el tipo de eficiencia</t>
        </r>
      </text>
    </comment>
    <comment ref="T72" authorId="0" shapeId="0" xr:uid="{00000000-0006-0000-0400-000008000000}">
      <text>
        <r>
          <rPr>
            <b/>
            <sz val="9"/>
            <color indexed="81"/>
            <rFont val="Tahoma"/>
            <family val="2"/>
          </rPr>
          <t>Cenergia:</t>
        </r>
        <r>
          <rPr>
            <sz val="9"/>
            <color indexed="81"/>
            <rFont val="Tahoma"/>
            <family val="2"/>
          </rPr>
          <t xml:space="preserve">
Placa del equipo</t>
        </r>
      </text>
    </comment>
    <comment ref="F102" authorId="0" shapeId="0" xr:uid="{00000000-0006-0000-0400-000009000000}">
      <text>
        <r>
          <rPr>
            <b/>
            <sz val="9"/>
            <color indexed="81"/>
            <rFont val="Tahoma"/>
            <family val="2"/>
          </rPr>
          <t>Cenergia:</t>
        </r>
        <r>
          <rPr>
            <sz val="9"/>
            <color indexed="81"/>
            <rFont val="Tahoma"/>
            <family val="2"/>
          </rPr>
          <t xml:space="preserve">
Seleccionar el tipo de eficiencia</t>
        </r>
      </text>
    </comment>
    <comment ref="T102" authorId="0" shapeId="0" xr:uid="{00000000-0006-0000-0400-00000A000000}">
      <text>
        <r>
          <rPr>
            <b/>
            <sz val="9"/>
            <color indexed="81"/>
            <rFont val="Tahoma"/>
            <family val="2"/>
          </rPr>
          <t>Cenergia:</t>
        </r>
        <r>
          <rPr>
            <sz val="9"/>
            <color indexed="81"/>
            <rFont val="Tahoma"/>
            <family val="2"/>
          </rPr>
          <t xml:space="preserve">
Placa del equipo</t>
        </r>
      </text>
    </comment>
    <comment ref="N111" authorId="0" shapeId="0" xr:uid="{00000000-0006-0000-0400-00000B000000}">
      <text>
        <r>
          <rPr>
            <b/>
            <sz val="9"/>
            <color indexed="81"/>
            <rFont val="Tahoma"/>
            <family val="2"/>
          </rPr>
          <t>Cenergia:</t>
        </r>
        <r>
          <rPr>
            <sz val="9"/>
            <color indexed="81"/>
            <rFont val="Tahoma"/>
            <family val="2"/>
          </rPr>
          <t xml:space="preserve">
Buscar en tabla termodinámica la entalpia del vapor saturado</t>
        </r>
      </text>
    </comment>
    <comment ref="O111" authorId="0" shapeId="0" xr:uid="{00000000-0006-0000-0400-00000C000000}">
      <text>
        <r>
          <rPr>
            <b/>
            <sz val="9"/>
            <color indexed="81"/>
            <rFont val="Tahoma"/>
            <family val="2"/>
          </rPr>
          <t>Cenergia:</t>
        </r>
        <r>
          <rPr>
            <sz val="9"/>
            <color indexed="81"/>
            <rFont val="Tahoma"/>
            <family val="2"/>
          </rPr>
          <t xml:space="preserve">
Se obtiene de tabla termodinámica, en referencia al vapor saturado </t>
        </r>
      </text>
    </comment>
    <comment ref="Q111" authorId="0" shapeId="0" xr:uid="{00000000-0006-0000-0400-00000D000000}">
      <text>
        <r>
          <rPr>
            <b/>
            <sz val="9"/>
            <color indexed="81"/>
            <rFont val="Tahoma"/>
            <family val="2"/>
          </rPr>
          <t>Cenergia:</t>
        </r>
        <r>
          <rPr>
            <sz val="9"/>
            <color indexed="81"/>
            <rFont val="Tahoma"/>
            <family val="2"/>
          </rPr>
          <t xml:space="preserve">
Valor de Propiedades del agua saturada</t>
        </r>
      </text>
    </comment>
    <comment ref="R111" authorId="0" shapeId="0" xr:uid="{00000000-0006-0000-0400-00000E000000}">
      <text>
        <r>
          <rPr>
            <b/>
            <sz val="9"/>
            <color indexed="81"/>
            <rFont val="Tahoma"/>
            <family val="2"/>
          </rPr>
          <t>Cenergia:</t>
        </r>
        <r>
          <rPr>
            <sz val="9"/>
            <color indexed="81"/>
            <rFont val="Tahoma"/>
            <family val="2"/>
          </rPr>
          <t xml:space="preserve">
Encontrar valore en tablas o referencias de internet</t>
        </r>
      </text>
    </comment>
    <comment ref="F134" authorId="0" shapeId="0" xr:uid="{00000000-0006-0000-0400-00000F000000}">
      <text>
        <r>
          <rPr>
            <b/>
            <sz val="9"/>
            <color indexed="81"/>
            <rFont val="Tahoma"/>
            <family val="2"/>
          </rPr>
          <t>Cenergia:</t>
        </r>
        <r>
          <rPr>
            <sz val="9"/>
            <color indexed="81"/>
            <rFont val="Tahoma"/>
            <family val="2"/>
          </rPr>
          <t xml:space="preserve">
Seleccionar el tipo de eficiencia</t>
        </r>
      </text>
    </comment>
    <comment ref="T134" authorId="0" shapeId="0" xr:uid="{00000000-0006-0000-0400-000010000000}">
      <text>
        <r>
          <rPr>
            <b/>
            <sz val="9"/>
            <color indexed="81"/>
            <rFont val="Tahoma"/>
            <family val="2"/>
          </rPr>
          <t>Cenergia:</t>
        </r>
        <r>
          <rPr>
            <sz val="9"/>
            <color indexed="81"/>
            <rFont val="Tahoma"/>
            <family val="2"/>
          </rPr>
          <t xml:space="preserve">
Placa del equipo</t>
        </r>
      </text>
    </comment>
    <comment ref="Q144" authorId="0" shapeId="0" xr:uid="{00000000-0006-0000-0400-000011000000}">
      <text>
        <r>
          <rPr>
            <b/>
            <sz val="9"/>
            <color indexed="81"/>
            <rFont val="Tahoma"/>
            <family val="2"/>
          </rPr>
          <t>Cenergia:</t>
        </r>
        <r>
          <rPr>
            <sz val="9"/>
            <color indexed="81"/>
            <rFont val="Tahoma"/>
            <family val="2"/>
          </rPr>
          <t xml:space="preserve">
Placa del equipo</t>
        </r>
      </text>
    </comment>
    <comment ref="R162" authorId="0" shapeId="0" xr:uid="{00000000-0006-0000-0400-000012000000}">
      <text>
        <r>
          <rPr>
            <b/>
            <sz val="9"/>
            <color indexed="81"/>
            <rFont val="Tahoma"/>
            <family val="2"/>
          </rPr>
          <t>Cenergia:</t>
        </r>
        <r>
          <rPr>
            <sz val="9"/>
            <color indexed="81"/>
            <rFont val="Tahoma"/>
            <family val="2"/>
          </rPr>
          <t xml:space="preserve">
Placa del equipo</t>
        </r>
      </text>
    </comment>
    <comment ref="D212" authorId="0" shapeId="0" xr:uid="{00000000-0006-0000-0400-000013000000}">
      <text>
        <r>
          <rPr>
            <b/>
            <sz val="9"/>
            <color indexed="81"/>
            <rFont val="Tahoma"/>
            <family val="2"/>
          </rPr>
          <t>Cenergia:</t>
        </r>
        <r>
          <rPr>
            <sz val="9"/>
            <color indexed="81"/>
            <rFont val="Tahoma"/>
            <family val="2"/>
          </rPr>
          <t xml:space="preserve">
Seleccionar el tipo de luminaria</t>
        </r>
      </text>
    </comment>
    <comment ref="M212" authorId="0" shapeId="0" xr:uid="{00000000-0006-0000-0400-000014000000}">
      <text>
        <r>
          <rPr>
            <b/>
            <sz val="9"/>
            <color indexed="81"/>
            <rFont val="Tahoma"/>
            <family val="2"/>
          </rPr>
          <t>Cenergia:</t>
        </r>
        <r>
          <rPr>
            <sz val="9"/>
            <color indexed="81"/>
            <rFont val="Tahoma"/>
            <family val="2"/>
          </rPr>
          <t xml:space="preserve">
Según el tipo de luminaria</t>
        </r>
      </text>
    </comment>
  </commentList>
</comments>
</file>

<file path=xl/sharedStrings.xml><?xml version="1.0" encoding="utf-8"?>
<sst xmlns="http://schemas.openxmlformats.org/spreadsheetml/2006/main" count="1753" uniqueCount="644">
  <si>
    <t>Cantidad</t>
  </si>
  <si>
    <t>FECHA</t>
  </si>
  <si>
    <t>Unidad</t>
  </si>
  <si>
    <t>Tipo</t>
  </si>
  <si>
    <t>Rama CIIU</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</si>
  <si>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</si>
  <si>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</si>
  <si>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</si>
  <si>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</si>
  <si>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</si>
  <si>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</si>
  <si>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</si>
  <si>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</si>
  <si>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</si>
  <si>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</si>
  <si>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</si>
  <si>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</si>
  <si>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</si>
  <si>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</si>
  <si>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</si>
  <si>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</si>
  <si>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</si>
  <si>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</si>
  <si>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</si>
  <si>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TOTAL</t>
  </si>
  <si>
    <t>Bituminoso
(TM)</t>
  </si>
  <si>
    <t>Antracita
(TM)</t>
  </si>
  <si>
    <t>(TM )</t>
  </si>
  <si>
    <t>(Gal)</t>
  </si>
  <si>
    <t>Gas Natural</t>
  </si>
  <si>
    <t>Hidrógeno</t>
  </si>
  <si>
    <t>Bagazo</t>
  </si>
  <si>
    <t>Tipo de tecnología</t>
  </si>
  <si>
    <t>Otros
(especifique)</t>
  </si>
  <si>
    <t>GLP</t>
  </si>
  <si>
    <t>A</t>
  </si>
  <si>
    <t>B</t>
  </si>
  <si>
    <t>C</t>
  </si>
  <si>
    <t>2do Turno</t>
  </si>
  <si>
    <t>D</t>
  </si>
  <si>
    <t>(m3)</t>
  </si>
  <si>
    <t xml:space="preserve">Gasolina </t>
  </si>
  <si>
    <t xml:space="preserve">Petróleo Industrial </t>
  </si>
  <si>
    <t xml:space="preserve">Leña </t>
  </si>
  <si>
    <t xml:space="preserve">Diésel B5 </t>
  </si>
  <si>
    <t>Horas/día</t>
  </si>
  <si>
    <t>(KW)</t>
  </si>
  <si>
    <t>(S/.)</t>
  </si>
  <si>
    <t>Antracita
(S/.)</t>
  </si>
  <si>
    <t>Bituminoso
(S/.)</t>
  </si>
  <si>
    <t>3er Turno</t>
  </si>
  <si>
    <t>E</t>
  </si>
  <si>
    <t>Tiempo de Operación</t>
  </si>
  <si>
    <t>Fabricante</t>
  </si>
  <si>
    <t>Modelo</t>
  </si>
  <si>
    <t>Factor de carga 
(%)</t>
  </si>
  <si>
    <t>Características básicas del equipo</t>
  </si>
  <si>
    <t>Antigüedad</t>
  </si>
  <si>
    <t>Lunes</t>
  </si>
  <si>
    <t>Martes</t>
  </si>
  <si>
    <t>Miércoles</t>
  </si>
  <si>
    <t>Jueves</t>
  </si>
  <si>
    <t>Viernes</t>
  </si>
  <si>
    <t>Sábado</t>
  </si>
  <si>
    <t>Domingo</t>
  </si>
  <si>
    <t>1er Turno</t>
  </si>
  <si>
    <t>4to Turno</t>
  </si>
  <si>
    <t>En este apartado se deben identificar los principales equipos eléctricos que participan directamente en el proceso productivo o en servicios esenciales de la planta o local, se trata de aquellos equipos cuyo consumo eléctrico es significativo o constante.</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</si>
  <si>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</si>
  <si>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</si>
  <si>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Eficiencia nominal</t>
  </si>
  <si>
    <t>Numero de rebobinados</t>
  </si>
  <si>
    <t>Especifique las características y consumo de energía de motores de la planta</t>
  </si>
  <si>
    <t>Tipo de Luminaria</t>
  </si>
  <si>
    <t>Especifique las características y consumo de energía de los equipos de iluminación de la planta</t>
  </si>
  <si>
    <t xml:space="preserve">       ENCUESTA DE INFORMACIÓN ENERGÉTICA DE EMPRESAS INDUSTRIALES</t>
  </si>
  <si>
    <t>Coque</t>
  </si>
  <si>
    <t>(TM)</t>
  </si>
  <si>
    <t>Lignito</t>
  </si>
  <si>
    <t>Combustible usado en generación</t>
  </si>
  <si>
    <t>Total energía activa</t>
  </si>
  <si>
    <t>Producción de energía  – Horas punta</t>
  </si>
  <si>
    <t>Producción de energía – Horas fuera de punta</t>
  </si>
  <si>
    <t>(KWh/año)</t>
  </si>
  <si>
    <t>Potencia nominal</t>
  </si>
  <si>
    <t>Nombre de la unidad o sistema</t>
  </si>
  <si>
    <t>Año de fabricación</t>
  </si>
  <si>
    <t>Potencia operativa actual</t>
  </si>
  <si>
    <t>Productos</t>
  </si>
  <si>
    <t>Setiembre</t>
  </si>
  <si>
    <t>Total anual</t>
  </si>
  <si>
    <t>(*) Información mínima requerida.</t>
  </si>
  <si>
    <t>Tipo de producto</t>
  </si>
  <si>
    <t>TM/mes</t>
  </si>
  <si>
    <t>I.  IDENTIFICACIÓN DE LA EMPRESA</t>
  </si>
  <si>
    <t>2.1. Denominación de la planta</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</si>
  <si>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</si>
  <si>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</si>
  <si>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</si>
  <si>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</si>
  <si>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</si>
  <si>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</si>
  <si>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</si>
  <si>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</si>
  <si>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Consumo de combustible</t>
  </si>
  <si>
    <t>Condiciones normales de operación</t>
  </si>
  <si>
    <t>Parámetro</t>
  </si>
  <si>
    <t>Horas de operación</t>
  </si>
  <si>
    <t>h/mes</t>
  </si>
  <si>
    <t>Identificador</t>
  </si>
  <si>
    <t>Producción</t>
  </si>
  <si>
    <t>Consumo eléctrico</t>
  </si>
  <si>
    <t>Operación mensual</t>
  </si>
  <si>
    <t>II.  UBICACIÓN GEOGRÁFICA DE LA PLANTA PRODUCTIVA</t>
  </si>
  <si>
    <t>Tipo de unidad</t>
  </si>
  <si>
    <t>gal/mes</t>
  </si>
  <si>
    <t>Potencia nominal
(kW)</t>
  </si>
  <si>
    <t>A.1</t>
  </si>
  <si>
    <t>A.2</t>
  </si>
  <si>
    <t>A.3</t>
  </si>
  <si>
    <t>Presión de Descarga
(psi)</t>
  </si>
  <si>
    <t>A.4</t>
  </si>
  <si>
    <t>A.5</t>
  </si>
  <si>
    <t>Compresores de aire</t>
  </si>
  <si>
    <t>Volumen del tanque pulmón
(m³)</t>
  </si>
  <si>
    <t>Pérdida de carga del secador
(psi)</t>
  </si>
  <si>
    <t>Presión de activación del compresor
(psi)</t>
  </si>
  <si>
    <t>Modo de operación
1. VSD/Variable Displacement
2. Load/Unload
3. Modulation</t>
  </si>
  <si>
    <t>Presión de suministro del tanque pulmón
(psi)</t>
  </si>
  <si>
    <t>Ciclo promedio entre operación y standby
(seg)</t>
  </si>
  <si>
    <t>Motores</t>
  </si>
  <si>
    <t>Iluminación</t>
  </si>
  <si>
    <t>B.1</t>
  </si>
  <si>
    <t>B.2</t>
  </si>
  <si>
    <t>ANEXO A: INVENTARIO DE EQUIPOS PARA PROCESOS</t>
  </si>
  <si>
    <t>ANEXO B: INVENTARIO DE EQUIPOS DE SOPORTE</t>
  </si>
  <si>
    <t>B.3</t>
  </si>
  <si>
    <t>B.4</t>
  </si>
  <si>
    <t>Corriente nominal
(A)</t>
  </si>
  <si>
    <t>Traslado de cargas por diferentes medios. Típicamente se trata de autoelevadores, fajas, tornillos sin fin, etc.</t>
  </si>
  <si>
    <t>B.5</t>
  </si>
  <si>
    <t>Equipos de aire acondicionado</t>
  </si>
  <si>
    <t>Set point
(°C)</t>
  </si>
  <si>
    <t>Volumen estimado del ambiente climatizado
(m³)</t>
  </si>
  <si>
    <t>Tipo de combustible</t>
  </si>
  <si>
    <t>Inicio</t>
  </si>
  <si>
    <t>Fin</t>
  </si>
  <si>
    <t>Nombre de equipo</t>
  </si>
  <si>
    <t>Otros equipos no listados en el inventario</t>
  </si>
  <si>
    <t>Potencia 
(kW)</t>
  </si>
  <si>
    <t>Tiempo de Operación
(Horas/año)</t>
  </si>
  <si>
    <t>Tipo de vehículo</t>
  </si>
  <si>
    <t>km/mes</t>
  </si>
  <si>
    <t>B.6</t>
  </si>
  <si>
    <t>Transporte de personal</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</si>
  <si>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</si>
  <si>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</si>
  <si>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</si>
  <si>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Firma y/o sello</t>
  </si>
  <si>
    <t>Ing. José Aguilar Bardales</t>
  </si>
  <si>
    <t>Correo: jaguilar@cenergia.org.pe</t>
  </si>
  <si>
    <t>Horario de atención: Lunes a Viernes, de 9:00 a 18:00 h.</t>
  </si>
  <si>
    <t>Energía reactiva
(kVarh)</t>
  </si>
  <si>
    <t>Máxima demanda
(kW)</t>
  </si>
  <si>
    <t>Aplicación</t>
  </si>
  <si>
    <t>Días/año</t>
  </si>
  <si>
    <t>Horas/año</t>
  </si>
  <si>
    <t>gal</t>
  </si>
  <si>
    <t>Tensión nominal
(V)</t>
  </si>
  <si>
    <t>Respuesta</t>
  </si>
  <si>
    <t>SI</t>
  </si>
  <si>
    <t>NO</t>
  </si>
  <si>
    <t>Valor</t>
  </si>
  <si>
    <t>Energético</t>
  </si>
  <si>
    <t>Electricidad</t>
  </si>
  <si>
    <t>Cantidad de suministros</t>
  </si>
  <si>
    <t>Tipo de usuario</t>
  </si>
  <si>
    <t>Libre</t>
  </si>
  <si>
    <t>Regulado</t>
  </si>
  <si>
    <t>Código suministro</t>
  </si>
  <si>
    <t>Empresa suministradora</t>
  </si>
  <si>
    <t>Categoría Tarifaria</t>
  </si>
  <si>
    <t>Nivel de tensión de suministro</t>
  </si>
  <si>
    <t>Nivel(es) de tensión de la red interna</t>
  </si>
  <si>
    <t>Suministro 1 (Magnitudes leídas)</t>
  </si>
  <si>
    <t>Energía activa
Horas Punta
(kW.h)</t>
  </si>
  <si>
    <t>Energía activa
Horas Fuera de Punta
(kW.h)</t>
  </si>
  <si>
    <t>Energía activa total
(kW.h)</t>
  </si>
  <si>
    <t>Suministro 2 (Magnitudes leídas)</t>
  </si>
  <si>
    <t>Año de fabricación o puesta en operación</t>
  </si>
  <si>
    <t>kwh/mes</t>
  </si>
  <si>
    <t>Disponibilidad de inventarios de equipos</t>
  </si>
  <si>
    <t>Acción a seguir</t>
  </si>
  <si>
    <t>Tipo de equipo</t>
  </si>
  <si>
    <t>Periodo del mes</t>
  </si>
  <si>
    <t>Identificador del motor</t>
  </si>
  <si>
    <t>Estadística de operación</t>
  </si>
  <si>
    <t>Ubicación / área</t>
  </si>
  <si>
    <t>Datos</t>
  </si>
  <si>
    <t>Consumo combustible</t>
  </si>
  <si>
    <t>Recorrido</t>
  </si>
  <si>
    <t>Tipo equipo</t>
  </si>
  <si>
    <t>Impresora</t>
  </si>
  <si>
    <t>CPU escritorio</t>
  </si>
  <si>
    <t>Monitor</t>
  </si>
  <si>
    <t>PC integrado</t>
  </si>
  <si>
    <t>Laptop</t>
  </si>
  <si>
    <t>Fotocopiadora</t>
  </si>
  <si>
    <t>Proyector</t>
  </si>
  <si>
    <t>Conforme a la Ley Nº 29733, Ley de Protección de Datos Personales, la información que la empresa nos brinde en esta encuesta, será archivada y protegida por el Ministerio de Energía y Minas. Tenga la confianza que sus datos serán conservados de manera segura.</t>
  </si>
  <si>
    <t>1.3. Número de RUC</t>
  </si>
  <si>
    <t>ENCUESTA DE INFORMACIÓN ENERGÉTICA DE EMPRESAS INDUSTRIALES</t>
  </si>
  <si>
    <t>SUBSECTOR:</t>
  </si>
  <si>
    <t xml:space="preserve">ACTIVIDAD: </t>
  </si>
  <si>
    <t>1.6. Teléfono</t>
  </si>
  <si>
    <t>1.4. Persona de Contacto</t>
  </si>
  <si>
    <t>1.5. Cargo</t>
  </si>
  <si>
    <t>1.7 Anexo:</t>
  </si>
  <si>
    <t>1.8 Correo electrónico:</t>
  </si>
  <si>
    <t>4.1. Producción</t>
  </si>
  <si>
    <t>5.1. Consumo de electricidad</t>
  </si>
  <si>
    <t>Potencia contratada
(kW)</t>
  </si>
  <si>
    <t>3.7. Horas de operación mensual</t>
  </si>
  <si>
    <t>3.6. Turnos</t>
  </si>
  <si>
    <t>1.1. Razón social de la empresa</t>
  </si>
  <si>
    <t>1.2.  Dirección de la empresa (Administración Central)</t>
  </si>
  <si>
    <t>A. Consumo</t>
  </si>
  <si>
    <t>B. Facturación (Incl. IGV)</t>
  </si>
  <si>
    <t>C. Stock de combustible</t>
  </si>
  <si>
    <t>5.2. Autogeneración de electricidad</t>
  </si>
  <si>
    <t>5.3. Consumo de combustible</t>
  </si>
  <si>
    <t>A.6</t>
  </si>
  <si>
    <t>6.1. Equipamiento térmico principal</t>
  </si>
  <si>
    <t>6.2. Equipamiento eléctrico principal</t>
  </si>
  <si>
    <t>Características técnicas del equipo</t>
  </si>
  <si>
    <t>G</t>
  </si>
  <si>
    <t>H</t>
  </si>
  <si>
    <t>VII.  FUENTE DE INFORMACIÓN</t>
  </si>
  <si>
    <t>Equipo de cómputo y oficina</t>
  </si>
  <si>
    <r>
      <rPr>
        <sz val="14"/>
        <rFont val="Arial"/>
        <family val="2"/>
      </rPr>
      <t xml:space="preserve">Correo: </t>
    </r>
    <r>
      <rPr>
        <u/>
        <sz val="14"/>
        <color indexed="12"/>
        <rFont val="Arial"/>
        <family val="2"/>
      </rPr>
      <t xml:space="preserve">fapaza@cenergia.org.pe  </t>
    </r>
  </si>
  <si>
    <t>8.1. Responsable(s) del llenado de información</t>
  </si>
  <si>
    <t>NO APLICA</t>
  </si>
  <si>
    <r>
      <rPr>
        <b/>
        <sz val="14"/>
        <rFont val="Arial"/>
        <family val="2"/>
      </rPr>
      <t xml:space="preserve">IMPORTANTE: </t>
    </r>
    <r>
      <rPr>
        <sz val="14"/>
        <rFont val="Arial"/>
        <family val="2"/>
      </rPr>
      <t>En caso de poseer equipos que no figuran en la lista de equipamiento, llenar el cuadro "Otros equipos no listados en el inventario", al final del ANEXO A.</t>
    </r>
  </si>
  <si>
    <t>Suministro 3 (Magnitudes leídas)</t>
  </si>
  <si>
    <t>(gal)</t>
  </si>
  <si>
    <t>Petróleo Industrial 5</t>
  </si>
  <si>
    <t>Petróleo Industrial 6</t>
  </si>
  <si>
    <t>Petróleo Industrial 500</t>
  </si>
  <si>
    <t>IV.  INFORMACIÓN DE PRODUCCIÓN</t>
  </si>
  <si>
    <t>V.  ADQUISICIÓN DE FUENTES ENERGÉTICAS PARA EL PROCESO PRODUCTIVO DE PLANTA</t>
  </si>
  <si>
    <t>VI.  EQUIPAMIENTO PRINCIPAL</t>
  </si>
  <si>
    <t>VII.  INVENTARIOS DE EQUIPOS</t>
  </si>
  <si>
    <r>
      <t xml:space="preserve">Teléfono: </t>
    </r>
    <r>
      <rPr>
        <sz val="14"/>
        <rFont val="Arial"/>
        <family val="2"/>
      </rPr>
      <t xml:space="preserve"> 476 - 1527, Anexos 183 y 184.</t>
    </r>
  </si>
  <si>
    <t>2.3. Región:</t>
  </si>
  <si>
    <t>2.4. Provincia:</t>
  </si>
  <si>
    <t>2.5. Distrito:</t>
  </si>
  <si>
    <t>Solar fotovoltaica</t>
  </si>
  <si>
    <t>Turbina a gas</t>
  </si>
  <si>
    <t>Turbina a vapor</t>
  </si>
  <si>
    <t>Turbina hidráulica</t>
  </si>
  <si>
    <t>Turbina eólica</t>
  </si>
  <si>
    <t xml:space="preserve"> </t>
  </si>
  <si>
    <t>(sm3/mes)</t>
  </si>
  <si>
    <t>EE1</t>
  </si>
  <si>
    <t>ET1</t>
  </si>
  <si>
    <t>ET2</t>
  </si>
  <si>
    <t>EE2</t>
  </si>
  <si>
    <t>EE3</t>
  </si>
  <si>
    <t>EE4</t>
  </si>
  <si>
    <t>Acciona</t>
  </si>
  <si>
    <t>sm³/mes</t>
  </si>
  <si>
    <t>Potencia de placa
(kW)</t>
  </si>
  <si>
    <t>Factor de potencia</t>
  </si>
  <si>
    <t>Factor de carga (%)</t>
  </si>
  <si>
    <t>Clase IE</t>
  </si>
  <si>
    <t>IE1</t>
  </si>
  <si>
    <t>IE2</t>
  </si>
  <si>
    <t>IE3</t>
  </si>
  <si>
    <t>IE4</t>
  </si>
  <si>
    <t>IE5</t>
  </si>
  <si>
    <t>Factor de utilización</t>
  </si>
  <si>
    <t>Energía útil
(kWh/año)</t>
  </si>
  <si>
    <t>Identificador de la unidad</t>
  </si>
  <si>
    <t>Identificador de la Unidad</t>
  </si>
  <si>
    <t>Calderas</t>
  </si>
  <si>
    <t xml:space="preserve">Gas natural </t>
  </si>
  <si>
    <t>Gal</t>
  </si>
  <si>
    <t xml:space="preserve">GLP </t>
  </si>
  <si>
    <t xml:space="preserve">Electricidad </t>
  </si>
  <si>
    <t>Kw.h</t>
  </si>
  <si>
    <t>Fuente de energía</t>
  </si>
  <si>
    <t>Ítem</t>
  </si>
  <si>
    <t>Potencia térmica nominal
(BHP)</t>
  </si>
  <si>
    <t>Unidad de medida</t>
  </si>
  <si>
    <t>Producción de Vapor (Kg/hr)</t>
  </si>
  <si>
    <t>Vapor saturado (Kg/cm2)</t>
  </si>
  <si>
    <t>Entalpía de Vapor 
(Kcal /kg)</t>
  </si>
  <si>
    <t>Temperatura del agua de alimentación (°C)</t>
  </si>
  <si>
    <t>Entalpía del fluido de entrada (Kcal/kg)</t>
  </si>
  <si>
    <t>Poder Calorífico Inferior del combustible 
(Kcal / m3)</t>
  </si>
  <si>
    <t>Energía útil (kcal/h)</t>
  </si>
  <si>
    <t>Energía Neta (kcal/h)</t>
  </si>
  <si>
    <t>m3</t>
  </si>
  <si>
    <t>Máquina de Hilado</t>
  </si>
  <si>
    <t>Componente Principal</t>
  </si>
  <si>
    <t>Equipo consumidor de energía</t>
  </si>
  <si>
    <t>Tipo de eficiencia (IE)</t>
  </si>
  <si>
    <t>Número de polos</t>
  </si>
  <si>
    <t>Factor de Utilización (%)</t>
  </si>
  <si>
    <t>Consumo de Energía Neta (KWh/año)</t>
  </si>
  <si>
    <t>Energía útil (KWh/año)</t>
  </si>
  <si>
    <t>Máquina de Hilado 1</t>
  </si>
  <si>
    <t>Motor eléctrico</t>
  </si>
  <si>
    <t>Marca A</t>
  </si>
  <si>
    <t>HIL-100</t>
  </si>
  <si>
    <t>Máquina de Tejeduría</t>
  </si>
  <si>
    <t>Picanol</t>
  </si>
  <si>
    <t>OMNIplus</t>
  </si>
  <si>
    <t>Eficiencia (%)</t>
  </si>
  <si>
    <t>Máquina de teñido 1</t>
  </si>
  <si>
    <t>Fong’s</t>
  </si>
  <si>
    <t>JF-150</t>
  </si>
  <si>
    <t>Máquina de teñido 2</t>
  </si>
  <si>
    <t>Thies</t>
  </si>
  <si>
    <t>EcoMaster</t>
  </si>
  <si>
    <t>Máquina de teñido 3</t>
  </si>
  <si>
    <t>JETSoft 80</t>
  </si>
  <si>
    <t>Máquina de teñido 4</t>
  </si>
  <si>
    <t>Monforts</t>
  </si>
  <si>
    <t>Montex 6500</t>
  </si>
  <si>
    <t>Máquina de teñido 5</t>
  </si>
  <si>
    <t>Sclavos</t>
  </si>
  <si>
    <t>AquaFlow</t>
  </si>
  <si>
    <t>Identificador del equipo</t>
  </si>
  <si>
    <t>Potencia (KW)</t>
  </si>
  <si>
    <t>Rendimiento del equipo (%)</t>
  </si>
  <si>
    <t>Máquina de Teñido</t>
  </si>
  <si>
    <t>PRODUCTOS TEXTILES Y CUERO</t>
  </si>
  <si>
    <t>Camiones de carga y reparto</t>
  </si>
  <si>
    <t>Cantidad (Und)</t>
  </si>
  <si>
    <t>SEER</t>
  </si>
  <si>
    <t>Equipos de Confección y corte</t>
  </si>
  <si>
    <r>
      <t xml:space="preserve">                                                              </t>
    </r>
    <r>
      <rPr>
        <b/>
        <sz val="10"/>
        <color theme="0"/>
        <rFont val="Arial"/>
        <family val="2"/>
      </rPr>
      <t xml:space="preserve">                  EQUIPOS PRINCIPALES</t>
    </r>
  </si>
  <si>
    <t>FACTOR DE CARGA</t>
  </si>
  <si>
    <t xml:space="preserve">Rendimiento </t>
  </si>
  <si>
    <t>Eficiencia de motores</t>
  </si>
  <si>
    <t>La Figura 1 muestra la temperatura de los gases de combustión frente a la eficiencia teórica de combustible a vapor. Esta tabla representa la máxima eficiencia teórica que se puede alcanzar a una temperatura de gases de combustión dada. La tabla se puede utilizar de la siguiente manera. Si se representa una caldera con una eficiencia del 85 % que quema gas natural, siga el 85 % a la izquierda hasta la línea de gas natural y baje hasta la temperatura de los gases de combustión. El resultado es de aproximadamente 132 °C. Esto indica que la caldera tendría que funcionar a una temperatura de chimenea de 132 °C para alcanzar la eficiencia del 85 %, o el cálculo de la eficiencia se basó en un hidrógeno irrealmente bajo.</t>
  </si>
  <si>
    <t>6.1.1</t>
  </si>
  <si>
    <t>Referencia:</t>
  </si>
  <si>
    <t>https://www.coes.org.pe/Portal/Operacion/Estudios/PotenciaEfectiva#</t>
  </si>
  <si>
    <t xml:space="preserve">Poder Calorífico Bajo - LHV </t>
  </si>
  <si>
    <t>Kj/m3</t>
  </si>
  <si>
    <t>1 kcal</t>
  </si>
  <si>
    <t>Kj</t>
  </si>
  <si>
    <t>Fuente:</t>
  </si>
  <si>
    <t>Pg. 10</t>
  </si>
  <si>
    <t>Propiedad</t>
  </si>
  <si>
    <t>Unidad de conversión</t>
  </si>
  <si>
    <t>Buscar en tabla</t>
  </si>
  <si>
    <t>Entalpia (KJ/kg)</t>
  </si>
  <si>
    <t>Entalpia (Kcal/kg)</t>
  </si>
  <si>
    <t xml:space="preserve">Fuente: </t>
  </si>
  <si>
    <t>Pg. 9</t>
  </si>
  <si>
    <t>https://temariosformativosprofesionales.wordpress.com/wp-content/uploads/2014/06/calderas-calculos.pdf</t>
  </si>
  <si>
    <t>Bar</t>
  </si>
  <si>
    <t>https://djconley.com/wp-content/uploads/2020/04/boiler-efficiency-guide.pdf?utm_source=chatgpt.com</t>
  </si>
  <si>
    <t xml:space="preserve">Diésel </t>
  </si>
  <si>
    <t>Pg. 2</t>
  </si>
  <si>
    <t>Propiedades del agua saturada (líquido-vapor): Tabla de temperaturas</t>
  </si>
  <si>
    <t>°C</t>
  </si>
  <si>
    <t>Carbón Vegetal</t>
  </si>
  <si>
    <t>Kg</t>
  </si>
  <si>
    <t>https://personales.unican.es/renedoc/Trasparencias%20WEB/Trasp%20Termo%20y%20MF/00%20GRADOS/Tablas%20Termo.pdf</t>
  </si>
  <si>
    <t>Tabla 2. Contenido energético y eficiencia de combustión de los combustibles</t>
  </si>
  <si>
    <t>Tipo de combustible (unidad de venta)</t>
  </si>
  <si>
    <t>Contenido energético de la combustión
(Btu/unidad de venta)</t>
  </si>
  <si>
    <t>Eficiencia de combustión (Btu/unidad de venta) (%)</t>
  </si>
  <si>
    <t>Gas natural (termia)</t>
  </si>
  <si>
    <t>Gas natural (pie cúbico)</t>
  </si>
  <si>
    <t>Destilado/Aceite n.° 2 (galón)</t>
  </si>
  <si>
    <t>Aceite residual/n.° 6 (galón)</t>
  </si>
  <si>
    <t>Carbón (tonelada)</t>
  </si>
  <si>
    <t>https://www.energystar.gov/sites/default/files/buildings/tools/bnch_cost.pdf?utm_source=chatgpt.com</t>
  </si>
  <si>
    <t>Calores específicos de algunas sustancias comunes</t>
  </si>
  <si>
    <t>Sustancia</t>
  </si>
  <si>
    <t>Calor específico (KJ/g°C )</t>
  </si>
  <si>
    <t>Tabla 4: Recomendación de eficiencia energética de la FEMP para calderas comerciales20</t>
  </si>
  <si>
    <t>Agua (l)</t>
  </si>
  <si>
    <t>Capacidad nominal (Btuh)</t>
  </si>
  <si>
    <t>Eficiencia térmica recomendada (%)</t>
  </si>
  <si>
    <t xml:space="preserve">Amoniaco (líquido) </t>
  </si>
  <si>
    <t>Gas natural/Agua</t>
  </si>
  <si>
    <t xml:space="preserve">300,000 - 2,500,000 </t>
  </si>
  <si>
    <t>Aluminio(s)</t>
  </si>
  <si>
    <t xml:space="preserve">2,500,001 - 10,000,000 </t>
  </si>
  <si>
    <t>Carbono, grafito(s)</t>
  </si>
  <si>
    <t xml:space="preserve">Natural Gas/Steam </t>
  </si>
  <si>
    <t>300,000 - 2,500,000</t>
  </si>
  <si>
    <t>Cobre(s)</t>
  </si>
  <si>
    <t>Oro(s)</t>
  </si>
  <si>
    <t>#2 Aceite/Agua</t>
  </si>
  <si>
    <t>Hierro(s)</t>
  </si>
  <si>
    <t xml:space="preserve">Plata(s) </t>
  </si>
  <si>
    <t>#2 Aceite/Vapor</t>
  </si>
  <si>
    <t>Mercurio (l)</t>
  </si>
  <si>
    <t>2,500,001 - 10,000,000</t>
  </si>
  <si>
    <t>Vapor de agua (100 oC)</t>
  </si>
  <si>
    <t>Fuente: Pg. 9</t>
  </si>
  <si>
    <t>Fuente: https://www.vaxasoftware.com/doc_edu/fis/calorespec.pdf</t>
  </si>
  <si>
    <t>Algodón 80%</t>
  </si>
  <si>
    <t>https://sinia.minam.gob.pe/sites/default/files/sinia/archivos/public/docs/2576.pdf</t>
  </si>
  <si>
    <t>Hilo auxiliar 90%</t>
  </si>
  <si>
    <t>6.2.1</t>
  </si>
  <si>
    <t>Máquina de Hilado 2</t>
  </si>
  <si>
    <t>Máquina de Hilado 3</t>
  </si>
  <si>
    <t>HIL-120</t>
  </si>
  <si>
    <t>Máquina de Hilado 4</t>
  </si>
  <si>
    <t>Marca B</t>
  </si>
  <si>
    <t>CAR-80</t>
  </si>
  <si>
    <t>Pg. 13</t>
  </si>
  <si>
    <t xml:space="preserve">F. METODOLOGÍA DE CÁLCULO DEL CONSUMO DE ENERGÍA </t>
  </si>
  <si>
    <t>Máquina de Hilado 5</t>
  </si>
  <si>
    <t>Marca C</t>
  </si>
  <si>
    <t>TEJ-150</t>
  </si>
  <si>
    <t>https://sie.gob.do/wp-content/uploads/2021/03/RESOLUCION-SIE-083-2007-TABLA-HOMOLOGADA-DE-CONSUMOS-DE-EQUIPOS-ELECTRICOS.pdf</t>
  </si>
  <si>
    <t>Máquina de Hilado 6</t>
  </si>
  <si>
    <t>Marca D</t>
  </si>
  <si>
    <t>COMP-300</t>
  </si>
  <si>
    <t>https://es.scribd.com/document/410607187/Guia-Basica-Para-El-Calculo-Del-Consumo-Electrico</t>
  </si>
  <si>
    <t>https://dadaoenergy.com/es/blog/how-to-calculate-load-factpr/#:~:text=Factor%20de%20carga%20(%25)%20=%20(Energ%C3%ADa%20total%20consumida%20(kWh),Energ%C3%ADa%20total%20consumida:%20100%2C000%20kWh</t>
  </si>
  <si>
    <t>https://pdf.directindustry.es/viewerCatalog/rieter/g-38/172425-952684.html#open</t>
  </si>
  <si>
    <t>Rendimiento de maquinas estan en funcion al tipo de motor IE</t>
  </si>
  <si>
    <t>https://www.fide.org.mx/wp-content/uploads/Hojas-Caso/Industria/2003/SPRING-TEXTIL.pdf</t>
  </si>
  <si>
    <t>6.2.2</t>
  </si>
  <si>
    <t>Máquina de Tejeduría 1</t>
  </si>
  <si>
    <t>Máquina de Tejeduría 2</t>
  </si>
  <si>
    <t>Toyota</t>
  </si>
  <si>
    <t>JAT810</t>
  </si>
  <si>
    <t>Máquina de Tejeduría 3</t>
  </si>
  <si>
    <t>Sulzer</t>
  </si>
  <si>
    <t>P7300</t>
  </si>
  <si>
    <t>Máquina de Tejeduría 4</t>
  </si>
  <si>
    <t>Dornier</t>
  </si>
  <si>
    <t>PTS</t>
  </si>
  <si>
    <t>Fuente 1:</t>
  </si>
  <si>
    <t>https://www.dadaomachinery.com/blog/what-is-the-power-consumption-of-a-knitting-machine-378109.html</t>
  </si>
  <si>
    <t>Máquina de Tejeduría 5</t>
  </si>
  <si>
    <t>Tsudakoma</t>
  </si>
  <si>
    <t>ZA205N</t>
  </si>
  <si>
    <t>Fuente 2: Pg. 54</t>
  </si>
  <si>
    <t>https://repositorio.ecci.edu.co/server/api/core/bitstreams/071fa46d-6618-4d80-94a5-b7aaa540bd56/content</t>
  </si>
  <si>
    <t>6.2.3</t>
  </si>
  <si>
    <t>https://www.idesmakina.com.tr/es/maquinas/ht-multi-plus-m-quina-tintura-de-telas</t>
  </si>
  <si>
    <t>https://renovablesconsaburum.wordpress.com/wp-content/uploads/2015/09/tem2-cc3a1lculo-de-cargas-tc3a9rmicas.pdf</t>
  </si>
  <si>
    <t>6.2.4</t>
  </si>
  <si>
    <t>Máquina de Tintura</t>
  </si>
  <si>
    <t>Máquina de tintura 1</t>
  </si>
  <si>
    <t>Máquina de tintura 2</t>
  </si>
  <si>
    <t>Máquina de tintura 3</t>
  </si>
  <si>
    <t>Máquina de tintura 4</t>
  </si>
  <si>
    <t>Máquina de tintura 5</t>
  </si>
  <si>
    <t>Denominación</t>
  </si>
  <si>
    <t>Función</t>
  </si>
  <si>
    <t>Masa agua + Pintura (Kg)</t>
  </si>
  <si>
    <t>Calor especifico del agua kJ/(kg·K</t>
  </si>
  <si>
    <t>Temperatura de ingreso (°C)</t>
  </si>
  <si>
    <t>Temperatura de salida (°C)</t>
  </si>
  <si>
    <t>Energía Térmica (Kj)</t>
  </si>
  <si>
    <t>Energía Eléctrica (Kwh/día)</t>
  </si>
  <si>
    <t>Energía Eléctrica (Kwh/año)</t>
  </si>
  <si>
    <t>Proceso de tintura</t>
  </si>
  <si>
    <t>AAA1</t>
  </si>
  <si>
    <t>AAA2</t>
  </si>
  <si>
    <t>AAA3</t>
  </si>
  <si>
    <t>AAA4</t>
  </si>
  <si>
    <r>
      <rPr>
        <b/>
        <sz val="11"/>
        <rFont val="Arial"/>
        <family val="2"/>
      </rPr>
      <t>Fuente 1:</t>
    </r>
    <r>
      <rPr>
        <sz val="11"/>
        <rFont val="Arial"/>
        <family val="2"/>
      </rPr>
      <t xml:space="preserve"> Cálculo del calor Específico</t>
    </r>
  </si>
  <si>
    <t>AAA5</t>
  </si>
  <si>
    <t>https://chem.libretexts.org/Bookshelves/Introductory_Chemistry/Introductory_Chemistry_%28LibreTexts%29/03%3A_Matter_and_Energy/3.12%3A_Energy_and_Heat_Capacity_Calculations?utm_source=chatgpt.com</t>
  </si>
  <si>
    <t>https://www.mathis.com.br/arquivos/PDF/geral-mathis-agotamiento-2024-espan.pdf</t>
  </si>
  <si>
    <t>6.2.6</t>
  </si>
  <si>
    <t>Otro equipo Eléctrico</t>
  </si>
  <si>
    <t>Equipo 1</t>
  </si>
  <si>
    <t>Equipo 2</t>
  </si>
  <si>
    <t>ME-75</t>
  </si>
  <si>
    <t>Equipo 3</t>
  </si>
  <si>
    <t>Calentador de agua</t>
  </si>
  <si>
    <t>CA-30</t>
  </si>
  <si>
    <t>Equipo 4</t>
  </si>
  <si>
    <t>Ventilador industrial</t>
  </si>
  <si>
    <t>VI-20</t>
  </si>
  <si>
    <t>Equipo 5</t>
  </si>
  <si>
    <t>Bomba centrífuga</t>
  </si>
  <si>
    <t>Marca E</t>
  </si>
  <si>
    <t>BC-40</t>
  </si>
  <si>
    <t>Equipo 6</t>
  </si>
  <si>
    <t>Marca F</t>
  </si>
  <si>
    <t>MX-55</t>
  </si>
  <si>
    <r>
      <t xml:space="preserve">                                                              </t>
    </r>
    <r>
      <rPr>
        <b/>
        <sz val="10"/>
        <color theme="0"/>
        <rFont val="Arial"/>
        <family val="2"/>
      </rPr>
      <t xml:space="preserve">                  EQUIPOS ANEXO A</t>
    </r>
  </si>
  <si>
    <r>
      <t xml:space="preserve">                                                              </t>
    </r>
    <r>
      <rPr>
        <b/>
        <sz val="10"/>
        <color theme="0"/>
        <rFont val="Arial"/>
        <family val="2"/>
      </rPr>
      <t xml:space="preserve">                  EQUIPOS ANEXO B</t>
    </r>
  </si>
  <si>
    <t>ítem</t>
  </si>
  <si>
    <t>Potencia (W)</t>
  </si>
  <si>
    <t>Uso diario (Horas)</t>
  </si>
  <si>
    <t>Uso año (Horas)</t>
  </si>
  <si>
    <t>Energía Neta (KWh/año)</t>
  </si>
  <si>
    <t>Rendimiento nominal</t>
  </si>
  <si>
    <t>Eficiencia Óptica</t>
  </si>
  <si>
    <t>Factor de mantenimiento</t>
  </si>
  <si>
    <t>Rendimiento energético global (%)</t>
  </si>
  <si>
    <t>Tipo de lámpara</t>
  </si>
  <si>
    <t>Rendimiento</t>
  </si>
  <si>
    <t>Fluorescentes e IM</t>
  </si>
  <si>
    <t>Halógena</t>
  </si>
  <si>
    <t>Halogenuros metálicos</t>
  </si>
  <si>
    <t>Incandescentes</t>
  </si>
  <si>
    <t>LED</t>
  </si>
  <si>
    <t>Sodio Alta Presión</t>
  </si>
  <si>
    <t>Sodio Baja Presión</t>
  </si>
  <si>
    <t>Vapor de Mercurio</t>
  </si>
  <si>
    <t>pg. 509</t>
  </si>
  <si>
    <t>https://www.gub.uy/ministerio-industria-energia-mineria/sites/ministerio-industria-energia-mineria/files/2020-12/Balance%20Nacional%20de%20Energ%C3%ADa%20%C3%9Atil%20del%20Sector%20Industrial%20-%20Datos%202016_0.pdf</t>
  </si>
  <si>
    <t>Pg. 368</t>
  </si>
  <si>
    <t>ILUMINACIÓN</t>
  </si>
  <si>
    <t>Clases de eficiencia energética</t>
  </si>
  <si>
    <t>Producción de vapor</t>
  </si>
  <si>
    <t>Presión estática (Pulg. Wg)</t>
  </si>
  <si>
    <t>Montacargas</t>
  </si>
  <si>
    <t>Año de compra o puesta en operación</t>
  </si>
  <si>
    <t>Chiller</t>
  </si>
  <si>
    <t>Eficiencia Ventilador (%)</t>
  </si>
  <si>
    <t>Ventiladores principales  (ventilación, extractoras, etc.)</t>
  </si>
  <si>
    <t>Presenta Variador (Si/No)</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</si>
  <si>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comuníquese con el personal responsable de esta encuesta.</t>
    </r>
  </si>
  <si>
    <t>Mecanismos de transporte electromecánicos</t>
  </si>
  <si>
    <t>Día</t>
  </si>
  <si>
    <t>Facturación por consumo de electricidad
[Incl. IGV]
(S/.)</t>
  </si>
  <si>
    <t>Presión nominal de vapor
(psi)</t>
  </si>
  <si>
    <t>Temperatura nominal de vapor
(°C)</t>
  </si>
  <si>
    <t>Consumo nominal de combustible</t>
  </si>
  <si>
    <t>Producción de Vapor
(Kg/hr)</t>
  </si>
  <si>
    <t>Capacidad nominal
(kg/h)</t>
  </si>
  <si>
    <t>Eficiencia térmica a llama alta
%</t>
  </si>
  <si>
    <t>Factor de carga promedio
(%)</t>
  </si>
  <si>
    <t>Presión de vapor
(psi)</t>
  </si>
  <si>
    <t>Temperatura de agua de alimentación
(°C)</t>
  </si>
  <si>
    <t>Temperatura de gases de escape
(°C)</t>
  </si>
  <si>
    <t>Temperatura de vapor
(°C)</t>
  </si>
  <si>
    <t>Potencia de placa
(KW)</t>
  </si>
  <si>
    <t>Factor de utilización
(%)</t>
  </si>
  <si>
    <t>Potencia en auxiliares
(kW)</t>
  </si>
  <si>
    <t>Consumo de combustible*</t>
  </si>
  <si>
    <t>(*) La unidad depende del tipo de combustible (líquido o gas)</t>
  </si>
  <si>
    <t>Motores que componen la unidad*</t>
  </si>
  <si>
    <t>Condiciones normales de operación del motor(es) que lo accionan</t>
  </si>
  <si>
    <t>Producción*</t>
  </si>
  <si>
    <t>(*) Depende del producto.</t>
  </si>
  <si>
    <t>Máquinas de Producción (Hilado, Tejeduría, otros)</t>
  </si>
  <si>
    <t>Eficiencia
(%)</t>
  </si>
  <si>
    <t>Eficiencia térmica
(%)</t>
  </si>
  <si>
    <t>Consumo de vapor
(kg/h)</t>
  </si>
  <si>
    <t>Temperatura del vapor
(°C)</t>
  </si>
  <si>
    <t>Presión del vapor
(psig)</t>
  </si>
  <si>
    <t>Capacidad de carga
(kg)</t>
  </si>
  <si>
    <t>Volumen de agua utilizada por ciclo
(lit)</t>
  </si>
  <si>
    <t>Temperatura de trabajo
(°C)</t>
  </si>
  <si>
    <t>Duración del ciclo
(h)</t>
  </si>
  <si>
    <t>Consumo eléctrico
(kW)</t>
  </si>
  <si>
    <t>Consumo de vapor</t>
  </si>
  <si>
    <t>¿Dispone de los siguientes inventarios?
(SI / NO/ N.A.)</t>
  </si>
  <si>
    <t>Potencia nominal
(HP)</t>
  </si>
  <si>
    <t>Kilometraje actual
(km)</t>
  </si>
  <si>
    <t>Carga transportada</t>
  </si>
  <si>
    <t>Van</t>
  </si>
  <si>
    <t>Camioncito</t>
  </si>
  <si>
    <t>Camión</t>
  </si>
  <si>
    <t>Camioneta</t>
  </si>
  <si>
    <t>A.7</t>
  </si>
  <si>
    <t>Potencia 
(KW)</t>
  </si>
  <si>
    <t>Motores que componen el equipo</t>
  </si>
  <si>
    <t>Factor de potencia
(cos fi)</t>
  </si>
  <si>
    <t>Datos técnicos del equipo</t>
  </si>
  <si>
    <t>Eficiencia nominal
(%)</t>
  </si>
  <si>
    <t>Sistema enfriamiento del condensador</t>
  </si>
  <si>
    <t>COP</t>
  </si>
  <si>
    <t>Flujo de agua
(lit/h)</t>
  </si>
  <si>
    <t>Temperatura de entrada de agua
(°C)</t>
  </si>
  <si>
    <t>Temperatura de salida de agua
(°C)</t>
  </si>
  <si>
    <t>Tipo de compresor</t>
  </si>
  <si>
    <t>Potencia
(Hp)</t>
  </si>
  <si>
    <t>Corriente nominal
(V)</t>
  </si>
  <si>
    <t>Tipo de refrigerante</t>
  </si>
  <si>
    <t>Compresor</t>
  </si>
  <si>
    <t>Pistón</t>
  </si>
  <si>
    <t>Scroll (espiral)</t>
  </si>
  <si>
    <t>Tornillo</t>
  </si>
  <si>
    <t>Centrífugos</t>
  </si>
  <si>
    <t>Datos de los compresores</t>
  </si>
  <si>
    <t>Bomba hidráulica</t>
  </si>
  <si>
    <t>Motor de bomba</t>
  </si>
  <si>
    <t>Potencia nominal
(Hp)</t>
  </si>
  <si>
    <t>Velocidad nominal
(RPM)</t>
  </si>
  <si>
    <t>Caudal 
(lit/h)</t>
  </si>
  <si>
    <t>Presión de descarga
(bar)</t>
  </si>
  <si>
    <t>Potencia
(kW)</t>
  </si>
  <si>
    <t>Estadística de operación del chiller</t>
  </si>
  <si>
    <t>Consumo eléctrico total
(kW)</t>
  </si>
  <si>
    <t>Equipos auxiliares del Chiller: Bombas*</t>
  </si>
  <si>
    <t>Equipos auxiliares del Chiller: Ventiladores*</t>
  </si>
  <si>
    <t>Producción de agua fría</t>
  </si>
  <si>
    <t>m³/mes</t>
  </si>
  <si>
    <t>Tipo de ventilador</t>
  </si>
  <si>
    <t>Flujo nominal de aire
(CFM)</t>
  </si>
  <si>
    <t>Datos técnicos del motor</t>
  </si>
  <si>
    <t>Factor de carga
(%)</t>
  </si>
  <si>
    <t>Fuente energética consumida (combustible)</t>
  </si>
  <si>
    <t>Capacidad nominal</t>
  </si>
  <si>
    <t>Potencia
(W)</t>
  </si>
  <si>
    <t>Año de instalación</t>
  </si>
  <si>
    <t>Potencia de frío
(BTU/h)</t>
  </si>
  <si>
    <r>
      <rPr>
        <b/>
        <u/>
        <sz val="12"/>
        <rFont val="Arial"/>
        <family val="2"/>
      </rPr>
      <t>Tipo</t>
    </r>
    <r>
      <rPr>
        <b/>
        <sz val="12"/>
        <rFont val="Arial"/>
        <family val="2"/>
      </rPr>
      <t xml:space="preserve">
1. Convencional
2. Inverter
3. Centralizado</t>
    </r>
  </si>
  <si>
    <t>Cantidad
(Und)</t>
  </si>
  <si>
    <t>Identificador o placa</t>
  </si>
  <si>
    <t>Km actual</t>
  </si>
  <si>
    <t>Uso</t>
  </si>
  <si>
    <t>Tipo de recorrido</t>
  </si>
  <si>
    <t>Rendimiento
(km/gal)</t>
  </si>
  <si>
    <t>Voltaje
(V)</t>
  </si>
  <si>
    <t>Corriente
(A)</t>
  </si>
  <si>
    <t>Tiempo de llenado del tanque pulmón
(seg)</t>
  </si>
  <si>
    <t>Eficiencia energética</t>
  </si>
  <si>
    <t>Motor reciprocarte</t>
  </si>
  <si>
    <t>Caudal de aire suministrado
(m³/h)</t>
  </si>
  <si>
    <t>Características del equipo</t>
  </si>
  <si>
    <t>Capacidad de enfriamiento
(TR)</t>
  </si>
  <si>
    <t>Capacidad de enfriamiento
(BTU/h)</t>
  </si>
  <si>
    <t>Voltaje nominal
(V)</t>
  </si>
  <si>
    <t>Escáner</t>
  </si>
  <si>
    <t>Estadística de operación mensual</t>
  </si>
  <si>
    <t>Tráiler</t>
  </si>
  <si>
    <t>Potencia eléctrica
(KW)</t>
  </si>
  <si>
    <t>FP
(Cos f)</t>
  </si>
  <si>
    <t>Máquinas de Teñidos</t>
  </si>
  <si>
    <t>Máquinas de secado a vapor</t>
  </si>
  <si>
    <t>Capacidad de producción
(*)</t>
  </si>
  <si>
    <t>(*) La unidad depende del producto (kg/h, m/h,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</si>
</sst>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2"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sz val="9"/>
      <color indexed="81"/>
      <name val="Tahoma"/>
      <family val="2"/>
    </font>
    <font>
      <b/>
      <sz val="9"/>
      <color indexed="81"/>
      <name val="Tahoma"/>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b/>
      <sz val="14"/>
      <color theme="0"/>
      <name val="Arial"/>
      <family val="2"/>
    </font>
    <font>
      <sz val="14"/>
      <name val="Arial"/>
      <family val="2"/>
    </font>
    <font>
      <sz val="8"/>
      <name val="Arial"/>
      <family val="2"/>
    </font>
    <font>
      <b/>
      <sz val="12"/>
      <color theme="0"/>
      <name val="Arial"/>
      <family val="2"/>
    </font>
    <font>
      <sz val="10"/>
      <color theme="0"/>
      <name val="Arial"/>
      <family val="2"/>
    </font>
    <font>
      <b/>
      <sz val="12"/>
      <color rgb="FFFF0000"/>
      <name val="Arial"/>
      <family val="2"/>
    </font>
    <font>
      <sz val="14"/>
      <color theme="1"/>
      <name val="Arial"/>
      <family val="2"/>
    </font>
    <font>
      <b/>
      <sz val="10"/>
      <color rgb="FFFF0000"/>
      <name val="Arial"/>
      <family val="2"/>
    </font>
    <font>
      <b/>
      <sz val="14"/>
      <color rgb="FFFF0000"/>
      <name val="Arial"/>
      <family val="2"/>
    </font>
    <font>
      <b/>
      <sz val="10"/>
      <color theme="0"/>
      <name val="Arial"/>
      <family val="2"/>
    </font>
    <font>
      <u/>
      <sz val="14"/>
      <color indexed="12"/>
      <name val="Arial"/>
      <family val="2"/>
    </font>
    <font>
      <b/>
      <sz val="14"/>
      <name val="Arial"/>
      <family val="2"/>
    </font>
    <font>
      <b/>
      <sz val="10"/>
      <color rgb="FFC00000"/>
      <name val="Arial"/>
      <family val="2"/>
    </font>
    <font>
      <u/>
      <sz val="11"/>
      <color theme="10"/>
      <name val="Arial"/>
      <family val="2"/>
    </font>
    <font>
      <u/>
      <sz val="11"/>
      <color theme="10"/>
      <name val="Calibri"/>
      <family val="2"/>
      <scheme val="minor"/>
    </font>
    <font>
      <sz val="12"/>
      <color rgb="FF001D35"/>
      <name val="Arial"/>
      <family val="2"/>
    </font>
    <font>
      <b/>
      <sz val="11"/>
      <name val="Arial"/>
      <family val="2"/>
    </font>
    <font>
      <b/>
      <u/>
      <sz val="10"/>
      <name val="Arial"/>
      <family val="2"/>
    </font>
    <font>
      <b/>
      <u/>
      <sz val="12"/>
      <name val="Arial"/>
      <family val="2"/>
    </font>
    <font>
      <b/>
      <sz val="11"/>
      <color rgb="FFFF0000"/>
      <name val="Arial"/>
      <family val="2"/>
    </font>
    <font>
      <u/>
      <sz val="12"/>
      <color indexed="12"/>
      <name val="Arial"/>
      <family val="2"/>
    </font>
    <font>
      <sz val="12"/>
      <color theme="0" tint="-0.14999847407452621"/>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rgb="FFFFFF00"/>
        <bgColor indexed="64"/>
      </patternFill>
    </fill>
    <fill>
      <patternFill patternType="solid">
        <fgColor rgb="FFC00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FFC000"/>
        <bgColor indexed="64"/>
      </patternFill>
    </fill>
  </fills>
  <borders count="77">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9" fontId="13" fillId="0" borderId="0" applyFont="0" applyFill="0" applyBorder="0" applyAlignment="0" applyProtection="0"/>
  </cellStyleXfs>
  <cellXfs count="908">
    <xf numFmtId="0" fontId="0" fillId="0" borderId="0" xfId="0"/>
    <xf numFmtId="0" fontId="2" fillId="0" borderId="0" xfId="0" applyFont="1" applyAlignment="1">
      <alignment vertical="center"/>
    </xf>
    <xf numFmtId="0" fontId="7"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horizontal="centerContinuous" vertical="center"/>
    </xf>
    <xf numFmtId="0" fontId="4" fillId="0" borderId="0" xfId="0" applyFont="1" applyAlignment="1">
      <alignment horizontal="centerContinuous" vertical="center"/>
    </xf>
    <xf numFmtId="0" fontId="3" fillId="0" borderId="0" xfId="0" applyFont="1" applyAlignment="1">
      <alignment vertical="center" wrapText="1"/>
    </xf>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0" fillId="2" borderId="14" xfId="0"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0" fillId="0" borderId="1" xfId="0" quotePrefix="1" applyFont="1" applyBorder="1" applyAlignment="1">
      <alignment horizontal="left" vertical="center"/>
    </xf>
    <xf numFmtId="0" fontId="10" fillId="0" borderId="0" xfId="0" quotePrefix="1" applyFont="1" applyAlignment="1">
      <alignment horizontal="left" vertical="center"/>
    </xf>
    <xf numFmtId="0" fontId="6" fillId="0" borderId="0" xfId="0" applyFont="1" applyAlignment="1">
      <alignment vertical="center"/>
    </xf>
    <xf numFmtId="0" fontId="0" fillId="0" borderId="3" xfId="0" applyBorder="1" applyAlignment="1">
      <alignment vertical="center"/>
    </xf>
    <xf numFmtId="0" fontId="0" fillId="0" borderId="0" xfId="0"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5" fillId="0" borderId="3" xfId="0" applyFont="1" applyBorder="1" applyAlignment="1">
      <alignment horizontal="center" vertical="center"/>
    </xf>
    <xf numFmtId="0" fontId="15" fillId="0" borderId="3" xfId="0" applyFont="1" applyBorder="1" applyAlignment="1">
      <alignment vertical="center"/>
    </xf>
    <xf numFmtId="0" fontId="15" fillId="0" borderId="10" xfId="0" applyFont="1" applyBorder="1" applyAlignment="1">
      <alignment vertical="center"/>
    </xf>
    <xf numFmtId="14" fontId="10" fillId="0" borderId="15" xfId="0" applyNumberFormat="1" applyFont="1" applyBorder="1" applyAlignment="1">
      <alignment horizontal="center" vertical="center"/>
    </xf>
    <xf numFmtId="0" fontId="18" fillId="4" borderId="5" xfId="0" applyFont="1" applyFill="1" applyBorder="1" applyAlignment="1">
      <alignment horizontal="centerContinuous" vertical="center"/>
    </xf>
    <xf numFmtId="0" fontId="18" fillId="4" borderId="12" xfId="0" applyFont="1" applyFill="1" applyBorder="1" applyAlignment="1">
      <alignment horizontal="centerContinuous" vertical="center"/>
    </xf>
    <xf numFmtId="0" fontId="19" fillId="0" borderId="0" xfId="0" applyFont="1" applyAlignment="1">
      <alignment vertical="center"/>
    </xf>
    <xf numFmtId="0" fontId="18" fillId="4" borderId="4" xfId="0" quotePrefix="1" applyFont="1" applyFill="1" applyBorder="1" applyAlignment="1">
      <alignment horizontal="centerContinuous" vertical="center"/>
    </xf>
    <xf numFmtId="0" fontId="18" fillId="4" borderId="8" xfId="0" applyFont="1" applyFill="1" applyBorder="1" applyAlignment="1">
      <alignment horizontal="centerContinuous" vertical="center"/>
    </xf>
    <xf numFmtId="0" fontId="3" fillId="2" borderId="4" xfId="0" applyFont="1" applyFill="1" applyBorder="1" applyAlignment="1">
      <alignment vertical="center"/>
    </xf>
    <xf numFmtId="0" fontId="5" fillId="2" borderId="5" xfId="0" applyFont="1" applyFill="1" applyBorder="1" applyAlignment="1">
      <alignment vertical="center"/>
    </xf>
    <xf numFmtId="0" fontId="15" fillId="0" borderId="0" xfId="0" applyFont="1" applyAlignment="1">
      <alignment vertical="center"/>
    </xf>
    <xf numFmtId="0" fontId="15" fillId="0" borderId="10" xfId="0" applyFont="1" applyBorder="1" applyAlignment="1">
      <alignment horizontal="center" vertical="center"/>
    </xf>
    <xf numFmtId="0" fontId="14" fillId="0" borderId="3" xfId="0" applyFont="1" applyBorder="1" applyAlignment="1">
      <alignment vertical="center"/>
    </xf>
    <xf numFmtId="0" fontId="16" fillId="0" borderId="0" xfId="0" applyFont="1" applyAlignment="1">
      <alignment vertical="center"/>
    </xf>
    <xf numFmtId="0" fontId="20" fillId="4" borderId="5" xfId="0" applyFont="1" applyFill="1" applyBorder="1" applyAlignment="1">
      <alignment horizontal="centerContinuous" vertical="center"/>
    </xf>
    <xf numFmtId="0" fontId="20" fillId="4" borderId="4" xfId="0" quotePrefix="1" applyFont="1" applyFill="1" applyBorder="1" applyAlignment="1">
      <alignment horizontal="centerContinuous" vertical="center"/>
    </xf>
    <xf numFmtId="0" fontId="21" fillId="0" borderId="0" xfId="0" applyFont="1" applyAlignment="1">
      <alignment vertical="center"/>
    </xf>
    <xf numFmtId="0" fontId="4" fillId="5" borderId="0" xfId="0" applyFont="1" applyFill="1" applyAlignment="1">
      <alignment vertical="center"/>
    </xf>
    <xf numFmtId="2" fontId="15" fillId="0" borderId="3" xfId="0" applyNumberFormat="1" applyFont="1" applyBorder="1" applyAlignment="1">
      <alignment horizontal="center" vertical="center"/>
    </xf>
    <xf numFmtId="164" fontId="15" fillId="0" borderId="3" xfId="2" applyNumberFormat="1" applyFont="1" applyBorder="1" applyAlignment="1">
      <alignment horizontal="center" vertical="center"/>
    </xf>
    <xf numFmtId="165" fontId="15" fillId="0" borderId="3" xfId="0" applyNumberFormat="1" applyFont="1" applyBorder="1" applyAlignment="1">
      <alignment horizontal="center" vertical="center"/>
    </xf>
    <xf numFmtId="0" fontId="2" fillId="0" borderId="0" xfId="0" applyFont="1" applyAlignment="1">
      <alignment vertical="center" wrapText="1"/>
    </xf>
    <xf numFmtId="0" fontId="15" fillId="0" borderId="0" xfId="0" applyFont="1" applyAlignment="1">
      <alignment horizontal="center" vertical="center"/>
    </xf>
    <xf numFmtId="14" fontId="10" fillId="0" borderId="0" xfId="0" applyNumberFormat="1" applyFont="1" applyAlignment="1">
      <alignment horizontal="center" vertical="center"/>
    </xf>
    <xf numFmtId="0" fontId="7" fillId="0" borderId="0" xfId="0" applyFont="1" applyAlignment="1">
      <alignment horizontal="center" vertical="center"/>
    </xf>
    <xf numFmtId="20" fontId="6" fillId="0" borderId="0" xfId="0" applyNumberFormat="1" applyFont="1" applyAlignment="1">
      <alignment horizontal="center" vertical="center"/>
    </xf>
    <xf numFmtId="0" fontId="3" fillId="6" borderId="4" xfId="0" applyFont="1" applyFill="1" applyBorder="1" applyAlignment="1">
      <alignment vertical="center"/>
    </xf>
    <xf numFmtId="0" fontId="4" fillId="6" borderId="5" xfId="0" applyFont="1" applyFill="1" applyBorder="1" applyAlignment="1">
      <alignment vertical="center"/>
    </xf>
    <xf numFmtId="0" fontId="7" fillId="0" borderId="0" xfId="0" applyFont="1" applyAlignment="1">
      <alignment horizontal="center" vertical="center" wrapText="1"/>
    </xf>
    <xf numFmtId="0" fontId="4" fillId="7" borderId="5" xfId="0" applyFont="1" applyFill="1" applyBorder="1" applyAlignment="1">
      <alignment vertical="center"/>
    </xf>
    <xf numFmtId="0" fontId="20" fillId="7" borderId="4" xfId="0" applyFont="1" applyFill="1" applyBorder="1" applyAlignment="1">
      <alignment vertical="center"/>
    </xf>
    <xf numFmtId="0" fontId="23" fillId="7" borderId="4" xfId="0" applyFont="1" applyFill="1" applyBorder="1" applyAlignment="1">
      <alignment horizontal="left" vertical="center"/>
    </xf>
    <xf numFmtId="0" fontId="24" fillId="7" borderId="6" xfId="0" applyFont="1" applyFill="1" applyBorder="1" applyAlignment="1">
      <alignment vertical="center"/>
    </xf>
    <xf numFmtId="0" fontId="17" fillId="0" borderId="0" xfId="0" applyFont="1" applyAlignment="1">
      <alignment vertical="center" wrapText="1"/>
    </xf>
    <xf numFmtId="0" fontId="20" fillId="4" borderId="0" xfId="0" applyFont="1" applyFill="1" applyAlignment="1">
      <alignment horizontal="centerContinuous" vertical="center"/>
    </xf>
    <xf numFmtId="0" fontId="16" fillId="0" borderId="0" xfId="0" applyFont="1" applyAlignment="1">
      <alignment vertical="center" wrapText="1"/>
    </xf>
    <xf numFmtId="0" fontId="24" fillId="7" borderId="5" xfId="0" applyFont="1" applyFill="1" applyBorder="1" applyAlignment="1">
      <alignment vertical="center"/>
    </xf>
    <xf numFmtId="0" fontId="4" fillId="7" borderId="6" xfId="0" applyFont="1" applyFill="1" applyBorder="1" applyAlignment="1">
      <alignment vertical="center"/>
    </xf>
    <xf numFmtId="0" fontId="14" fillId="0" borderId="0" xfId="0" applyFont="1" applyAlignment="1">
      <alignment horizontal="center" vertical="center" wrapText="1"/>
    </xf>
    <xf numFmtId="0" fontId="20" fillId="5" borderId="0" xfId="0" applyFont="1" applyFill="1" applyAlignment="1">
      <alignment horizontal="centerContinuous" vertical="center"/>
    </xf>
    <xf numFmtId="0" fontId="15" fillId="0" borderId="0" xfId="0" applyFont="1" applyAlignment="1">
      <alignment vertical="center" wrapText="1"/>
    </xf>
    <xf numFmtId="0" fontId="14" fillId="6" borderId="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5" fillId="5" borderId="0" xfId="0" applyFont="1" applyFill="1" applyAlignment="1">
      <alignment horizontal="center" vertical="center" wrapText="1"/>
    </xf>
    <xf numFmtId="0" fontId="2" fillId="5" borderId="0" xfId="0" applyFont="1" applyFill="1" applyAlignment="1">
      <alignment vertical="center"/>
    </xf>
    <xf numFmtId="0" fontId="2" fillId="5" borderId="0" xfId="0" applyFont="1" applyFill="1" applyAlignment="1">
      <alignment horizontal="center" vertical="center"/>
    </xf>
    <xf numFmtId="0" fontId="16" fillId="5" borderId="0" xfId="0" applyFont="1" applyFill="1" applyAlignment="1">
      <alignment horizontal="center" vertical="center" wrapText="1"/>
    </xf>
    <xf numFmtId="0" fontId="15" fillId="0" borderId="3" xfId="0" applyFont="1" applyBorder="1" applyAlignment="1">
      <alignment horizontal="center" vertical="center" wrapText="1"/>
    </xf>
    <xf numFmtId="0" fontId="6" fillId="5" borderId="0" xfId="0" applyFont="1" applyFill="1" applyAlignment="1">
      <alignment horizontal="center" vertical="center"/>
    </xf>
    <xf numFmtId="0" fontId="5" fillId="0" borderId="0" xfId="0" quotePrefix="1" applyFont="1" applyAlignment="1">
      <alignment vertical="center"/>
    </xf>
    <xf numFmtId="0" fontId="14" fillId="0" borderId="22" xfId="0" applyFont="1" applyBorder="1" applyAlignment="1">
      <alignment vertical="center"/>
    </xf>
    <xf numFmtId="0" fontId="14" fillId="0" borderId="0" xfId="0" applyFont="1" applyAlignment="1">
      <alignment vertical="center"/>
    </xf>
    <xf numFmtId="0" fontId="14" fillId="0" borderId="21" xfId="0" applyFont="1" applyBorder="1" applyAlignment="1">
      <alignment vertical="center" wrapText="1"/>
    </xf>
    <xf numFmtId="0" fontId="25" fillId="0" borderId="3" xfId="0" applyFont="1" applyBorder="1" applyAlignment="1">
      <alignment horizontal="center" vertical="center"/>
    </xf>
    <xf numFmtId="1" fontId="25" fillId="0" borderId="3" xfId="0" applyNumberFormat="1" applyFont="1" applyBorder="1" applyAlignment="1">
      <alignment horizontal="center" vertical="center"/>
    </xf>
    <xf numFmtId="0" fontId="6" fillId="0" borderId="0" xfId="0" applyFont="1"/>
    <xf numFmtId="0" fontId="0" fillId="5" borderId="0" xfId="0" applyFill="1"/>
    <xf numFmtId="0" fontId="0" fillId="0" borderId="3" xfId="0" applyBorder="1" applyAlignment="1">
      <alignment horizontal="center" vertical="center"/>
    </xf>
    <xf numFmtId="0" fontId="5" fillId="0" borderId="0" xfId="0" applyFont="1" applyAlignment="1">
      <alignment horizontal="left" vertical="center"/>
    </xf>
    <xf numFmtId="0" fontId="5" fillId="0" borderId="0" xfId="0" quotePrefix="1" applyFont="1" applyAlignment="1">
      <alignment horizontal="left" vertical="center"/>
    </xf>
    <xf numFmtId="0" fontId="25" fillId="0" borderId="0" xfId="0" applyFont="1" applyAlignment="1">
      <alignment vertical="center"/>
    </xf>
    <xf numFmtId="0" fontId="15" fillId="0" borderId="27" xfId="0" applyFont="1" applyBorder="1" applyAlignment="1">
      <alignment horizontal="center" vertical="center"/>
    </xf>
    <xf numFmtId="1" fontId="14" fillId="0" borderId="28" xfId="0" applyNumberFormat="1" applyFont="1" applyBorder="1" applyAlignment="1">
      <alignment horizontal="center" vertical="center"/>
    </xf>
    <xf numFmtId="0" fontId="14" fillId="0" borderId="30" xfId="0" applyFont="1" applyBorder="1" applyAlignment="1">
      <alignment horizontal="center" vertical="center"/>
    </xf>
    <xf numFmtId="0" fontId="15" fillId="0" borderId="32" xfId="0" applyFont="1" applyBorder="1" applyAlignment="1">
      <alignment horizontal="center" vertical="center"/>
    </xf>
    <xf numFmtId="1" fontId="25" fillId="0" borderId="32" xfId="0" applyNumberFormat="1" applyFont="1" applyBorder="1" applyAlignment="1">
      <alignment horizontal="center" vertical="center"/>
    </xf>
    <xf numFmtId="0" fontId="14" fillId="0" borderId="33" xfId="0" applyFont="1" applyBorder="1" applyAlignment="1">
      <alignment horizontal="center" vertical="center"/>
    </xf>
    <xf numFmtId="0" fontId="14" fillId="6" borderId="36"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6" fillId="0" borderId="27" xfId="0" applyFont="1" applyBorder="1" applyAlignment="1">
      <alignment horizontal="center" vertical="center"/>
    </xf>
    <xf numFmtId="0" fontId="15" fillId="0" borderId="32" xfId="0" applyFont="1" applyBorder="1" applyAlignment="1">
      <alignment vertical="center"/>
    </xf>
    <xf numFmtId="0" fontId="25" fillId="0" borderId="10" xfId="0" applyFont="1" applyBorder="1" applyAlignment="1">
      <alignment horizontal="center" vertical="center"/>
    </xf>
    <xf numFmtId="1" fontId="6" fillId="0" borderId="0" xfId="0" applyNumberFormat="1" applyFont="1" applyAlignment="1">
      <alignment horizontal="center" vertical="center"/>
    </xf>
    <xf numFmtId="0" fontId="6" fillId="0" borderId="32" xfId="0" applyFont="1" applyBorder="1" applyAlignment="1">
      <alignment horizontal="center" vertical="center"/>
    </xf>
    <xf numFmtId="0" fontId="20" fillId="5" borderId="0" xfId="0" applyFont="1" applyFill="1" applyAlignment="1">
      <alignment vertical="center"/>
    </xf>
    <xf numFmtId="0" fontId="23" fillId="5" borderId="0" xfId="0" applyFont="1" applyFill="1" applyAlignment="1">
      <alignment horizontal="left" vertical="center"/>
    </xf>
    <xf numFmtId="0" fontId="15" fillId="0" borderId="29" xfId="0" applyFont="1" applyBorder="1" applyAlignment="1">
      <alignment horizontal="center" vertical="center"/>
    </xf>
    <xf numFmtId="0" fontId="15" fillId="0" borderId="31" xfId="0" applyFont="1" applyBorder="1" applyAlignment="1">
      <alignment horizontal="center" vertical="center"/>
    </xf>
    <xf numFmtId="2" fontId="15" fillId="0" borderId="32" xfId="0" applyNumberFormat="1" applyFont="1" applyBorder="1" applyAlignment="1">
      <alignment horizontal="center" vertical="center"/>
    </xf>
    <xf numFmtId="164" fontId="15" fillId="0" borderId="32" xfId="2" applyNumberFormat="1" applyFont="1" applyBorder="1" applyAlignment="1">
      <alignment horizontal="center" vertical="center"/>
    </xf>
    <xf numFmtId="0" fontId="0" fillId="5" borderId="0" xfId="0" applyFill="1" applyAlignment="1">
      <alignment vertical="center"/>
    </xf>
    <xf numFmtId="0" fontId="3" fillId="0" borderId="1" xfId="0" applyFont="1" applyBorder="1" applyAlignment="1">
      <alignment horizontal="centerContinuous" vertical="center"/>
    </xf>
    <xf numFmtId="0" fontId="28" fillId="0" borderId="3" xfId="0" applyFont="1" applyBorder="1" applyAlignment="1">
      <alignment horizontal="center" vertical="center"/>
    </xf>
    <xf numFmtId="0" fontId="28" fillId="0" borderId="10" xfId="0" applyFont="1" applyBorder="1" applyAlignment="1">
      <alignment horizontal="center" vertical="center"/>
    </xf>
    <xf numFmtId="0" fontId="26" fillId="0" borderId="1" xfId="0" applyFont="1" applyBorder="1" applyAlignment="1">
      <alignment vertical="center"/>
    </xf>
    <xf numFmtId="0" fontId="26" fillId="0" borderId="0" xfId="0" applyFont="1" applyAlignment="1">
      <alignment vertical="center"/>
    </xf>
    <xf numFmtId="49" fontId="21" fillId="0" borderId="0" xfId="0" applyNumberFormat="1" applyFont="1" applyAlignment="1">
      <alignment horizontal="left" vertical="center"/>
    </xf>
    <xf numFmtId="0" fontId="17" fillId="0" borderId="8" xfId="0" applyFont="1" applyBorder="1" applyAlignment="1">
      <alignment vertical="center" wrapText="1"/>
    </xf>
    <xf numFmtId="0" fontId="3" fillId="0" borderId="2" xfId="0" applyFont="1" applyBorder="1" applyAlignment="1">
      <alignment horizontal="centerContinuous" vertical="center"/>
    </xf>
    <xf numFmtId="0" fontId="3" fillId="0" borderId="0" xfId="0" applyFont="1" applyAlignment="1">
      <alignment horizontal="centerContinuous" vertical="center"/>
    </xf>
    <xf numFmtId="0" fontId="21" fillId="5" borderId="0" xfId="0" applyFont="1" applyFill="1" applyAlignment="1">
      <alignment vertical="center"/>
    </xf>
    <xf numFmtId="0" fontId="3" fillId="0" borderId="0" xfId="0" applyFont="1" applyAlignment="1">
      <alignment horizontal="left" vertical="center"/>
    </xf>
    <xf numFmtId="0" fontId="20" fillId="5" borderId="0" xfId="0" quotePrefix="1" applyFont="1" applyFill="1" applyAlignment="1">
      <alignment horizontal="centerContinuous" vertical="center"/>
    </xf>
    <xf numFmtId="0" fontId="21" fillId="0" borderId="3" xfId="0" applyFont="1" applyBorder="1" applyAlignment="1">
      <alignment horizontal="center" vertical="center"/>
    </xf>
    <xf numFmtId="0" fontId="26" fillId="5" borderId="4" xfId="0" applyFont="1" applyFill="1" applyBorder="1" applyAlignment="1">
      <alignment horizontal="center" vertical="center"/>
    </xf>
    <xf numFmtId="3" fontId="21" fillId="5" borderId="0" xfId="0" applyNumberFormat="1" applyFont="1" applyFill="1" applyAlignment="1">
      <alignment vertical="center"/>
    </xf>
    <xf numFmtId="0" fontId="31" fillId="5" borderId="0" xfId="0" applyFont="1" applyFill="1" applyAlignment="1">
      <alignment horizontal="centerContinuous" vertical="center"/>
    </xf>
    <xf numFmtId="0" fontId="21" fillId="0" borderId="0" xfId="0" applyFont="1"/>
    <xf numFmtId="0" fontId="3" fillId="2" borderId="24" xfId="0" applyFont="1" applyFill="1" applyBorder="1" applyAlignment="1">
      <alignment horizontal="left" vertical="center"/>
    </xf>
    <xf numFmtId="0" fontId="3" fillId="2" borderId="39" xfId="0" applyFont="1" applyFill="1" applyBorder="1" applyAlignment="1">
      <alignment horizontal="left" vertical="center"/>
    </xf>
    <xf numFmtId="0" fontId="21" fillId="5" borderId="39" xfId="0" applyFont="1" applyFill="1" applyBorder="1" applyAlignment="1">
      <alignment vertical="center"/>
    </xf>
    <xf numFmtId="0" fontId="3" fillId="5" borderId="39" xfId="0" applyFont="1" applyFill="1" applyBorder="1" applyAlignment="1">
      <alignment vertical="center"/>
    </xf>
    <xf numFmtId="0" fontId="3" fillId="5" borderId="25" xfId="0" applyFont="1" applyFill="1" applyBorder="1" applyAlignment="1">
      <alignment vertical="center"/>
    </xf>
    <xf numFmtId="0" fontId="3" fillId="2" borderId="34" xfId="0" applyFont="1" applyFill="1" applyBorder="1" applyAlignment="1">
      <alignment horizontal="center" vertical="center"/>
    </xf>
    <xf numFmtId="0" fontId="5" fillId="2" borderId="55" xfId="0" applyFont="1" applyFill="1" applyBorder="1" applyAlignment="1">
      <alignment horizontal="center" vertical="center"/>
    </xf>
    <xf numFmtId="0" fontId="10" fillId="2" borderId="55" xfId="0" applyFont="1" applyFill="1" applyBorder="1" applyAlignment="1">
      <alignment horizontal="center" vertical="center"/>
    </xf>
    <xf numFmtId="0" fontId="3" fillId="2" borderId="34" xfId="0" applyFont="1" applyFill="1" applyBorder="1" applyAlignment="1">
      <alignment horizontal="left" vertical="center"/>
    </xf>
    <xf numFmtId="49" fontId="21" fillId="0" borderId="25" xfId="0" applyNumberFormat="1" applyFont="1" applyBorder="1" applyAlignment="1">
      <alignment horizontal="left" vertical="center"/>
    </xf>
    <xf numFmtId="0" fontId="3" fillId="6" borderId="24" xfId="0" applyFont="1" applyFill="1" applyBorder="1" applyAlignment="1">
      <alignment horizontal="left" vertical="center"/>
    </xf>
    <xf numFmtId="0" fontId="21" fillId="6" borderId="50" xfId="0" applyFont="1" applyFill="1" applyBorder="1" applyAlignment="1">
      <alignment vertical="center"/>
    </xf>
    <xf numFmtId="0" fontId="21" fillId="0" borderId="25" xfId="0" applyFont="1" applyBorder="1" applyAlignment="1">
      <alignment vertical="center"/>
    </xf>
    <xf numFmtId="0" fontId="3" fillId="6" borderId="34" xfId="0" applyFont="1" applyFill="1" applyBorder="1" applyAlignment="1">
      <alignment horizontal="left" vertical="center"/>
    </xf>
    <xf numFmtId="0" fontId="21" fillId="6" borderId="39" xfId="0" applyFont="1" applyFill="1" applyBorder="1" applyAlignment="1">
      <alignment vertical="center"/>
    </xf>
    <xf numFmtId="0" fontId="21" fillId="0" borderId="39" xfId="0" applyFont="1" applyBorder="1" applyAlignment="1">
      <alignment vertical="center"/>
    </xf>
    <xf numFmtId="0" fontId="3" fillId="0" borderId="25" xfId="0" applyFont="1" applyBorder="1" applyAlignment="1">
      <alignment vertical="center"/>
    </xf>
    <xf numFmtId="0" fontId="3" fillId="6" borderId="24" xfId="0" quotePrefix="1" applyFont="1" applyFill="1" applyBorder="1" applyAlignment="1">
      <alignment horizontal="left" vertical="center"/>
    </xf>
    <xf numFmtId="0" fontId="3" fillId="6" borderId="39" xfId="0" quotePrefix="1" applyFont="1" applyFill="1" applyBorder="1" applyAlignment="1">
      <alignment horizontal="left" vertical="center"/>
    </xf>
    <xf numFmtId="0" fontId="3" fillId="6" borderId="50" xfId="0" quotePrefix="1" applyFont="1" applyFill="1" applyBorder="1" applyAlignment="1">
      <alignment horizontal="left" vertical="center"/>
    </xf>
    <xf numFmtId="0" fontId="3" fillId="2" borderId="24" xfId="0" quotePrefix="1" applyFont="1" applyFill="1" applyBorder="1" applyAlignment="1">
      <alignment horizontal="left" vertical="center"/>
    </xf>
    <xf numFmtId="0" fontId="3" fillId="2" borderId="39" xfId="0" quotePrefix="1" applyFont="1" applyFill="1" applyBorder="1" applyAlignment="1">
      <alignment horizontal="left" vertical="center"/>
    </xf>
    <xf numFmtId="0" fontId="3" fillId="2" borderId="50" xfId="0" quotePrefix="1" applyFont="1" applyFill="1" applyBorder="1" applyAlignment="1">
      <alignment horizontal="left" vertical="center"/>
    </xf>
    <xf numFmtId="0" fontId="3" fillId="2" borderId="24"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32" xfId="0" applyFont="1" applyFill="1" applyBorder="1" applyAlignment="1">
      <alignment horizontal="center" vertical="center"/>
    </xf>
    <xf numFmtId="0" fontId="3" fillId="6" borderId="33" xfId="0" applyFont="1" applyFill="1" applyBorder="1" applyAlignment="1">
      <alignment horizontal="center" vertical="center" wrapText="1"/>
    </xf>
    <xf numFmtId="0" fontId="26" fillId="5" borderId="58" xfId="0" applyFont="1" applyFill="1" applyBorder="1" applyAlignment="1">
      <alignment horizontal="center" vertical="center"/>
    </xf>
    <xf numFmtId="0" fontId="26" fillId="5" borderId="52" xfId="0" applyFont="1" applyFill="1" applyBorder="1" applyAlignment="1">
      <alignment horizontal="center" vertical="center"/>
    </xf>
    <xf numFmtId="0" fontId="26" fillId="5" borderId="60" xfId="0" applyFont="1" applyFill="1" applyBorder="1" applyAlignment="1">
      <alignment horizontal="center" vertical="center"/>
    </xf>
    <xf numFmtId="0" fontId="26" fillId="5" borderId="61" xfId="0" applyFont="1" applyFill="1" applyBorder="1" applyAlignment="1">
      <alignment horizontal="center" vertical="center"/>
    </xf>
    <xf numFmtId="0" fontId="26" fillId="5" borderId="38" xfId="0" applyFont="1" applyFill="1" applyBorder="1" applyAlignment="1">
      <alignment horizontal="center" vertical="center"/>
    </xf>
    <xf numFmtId="0" fontId="21" fillId="0" borderId="29" xfId="0" applyFont="1" applyBorder="1" applyAlignment="1">
      <alignment horizontal="center" vertical="center"/>
    </xf>
    <xf numFmtId="0" fontId="21" fillId="0" borderId="31" xfId="0" applyFont="1" applyBorder="1" applyAlignment="1">
      <alignment horizontal="center" vertical="center"/>
    </xf>
    <xf numFmtId="0" fontId="21" fillId="0" borderId="45" xfId="0" applyFont="1" applyBorder="1" applyAlignment="1">
      <alignment horizontal="center" vertical="center"/>
    </xf>
    <xf numFmtId="0" fontId="3"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 fillId="2" borderId="24" xfId="0" applyFont="1" applyFill="1" applyBorder="1" applyAlignment="1">
      <alignment vertical="center"/>
    </xf>
    <xf numFmtId="0" fontId="4" fillId="2" borderId="39" xfId="0" applyFont="1" applyFill="1" applyBorder="1" applyAlignment="1">
      <alignment vertical="center"/>
    </xf>
    <xf numFmtId="0" fontId="4" fillId="2" borderId="25" xfId="0" applyFont="1" applyFill="1" applyBorder="1" applyAlignment="1">
      <alignment vertical="center"/>
    </xf>
    <xf numFmtId="0" fontId="5" fillId="6" borderId="34" xfId="0" applyFont="1" applyFill="1" applyBorder="1" applyAlignment="1">
      <alignment horizontal="center" vertical="center"/>
    </xf>
    <xf numFmtId="0" fontId="5" fillId="6" borderId="35" xfId="0" applyFont="1" applyFill="1" applyBorder="1" applyAlignment="1">
      <alignment horizontal="center" vertical="center" wrapText="1"/>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1" fontId="25" fillId="0" borderId="27" xfId="0" applyNumberFormat="1" applyFont="1" applyBorder="1" applyAlignment="1">
      <alignment horizontal="center" vertical="center"/>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16" fillId="5" borderId="60" xfId="0" applyFont="1" applyFill="1" applyBorder="1" applyAlignment="1">
      <alignment horizontal="center" vertical="center"/>
    </xf>
    <xf numFmtId="0" fontId="15" fillId="0" borderId="29" xfId="0" applyFont="1" applyBorder="1" applyAlignment="1">
      <alignment vertical="center"/>
    </xf>
    <xf numFmtId="0" fontId="16" fillId="5" borderId="63" xfId="0" applyFont="1" applyFill="1" applyBorder="1" applyAlignment="1">
      <alignment horizontal="center" vertical="center"/>
    </xf>
    <xf numFmtId="0" fontId="5" fillId="6" borderId="32"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16" fillId="5" borderId="64" xfId="0" applyFont="1" applyFill="1" applyBorder="1" applyAlignment="1">
      <alignment horizontal="center" vertical="center"/>
    </xf>
    <xf numFmtId="0" fontId="5" fillId="5" borderId="24" xfId="0" applyFont="1" applyFill="1" applyBorder="1" applyAlignment="1">
      <alignment horizontal="center" vertical="center"/>
    </xf>
    <xf numFmtId="3" fontId="5" fillId="3" borderId="34" xfId="0" applyNumberFormat="1" applyFont="1" applyFill="1" applyBorder="1" applyAlignment="1">
      <alignment horizontal="center" vertical="center"/>
    </xf>
    <xf numFmtId="4" fontId="5" fillId="3" borderId="35" xfId="0" applyNumberFormat="1" applyFont="1" applyFill="1" applyBorder="1" applyAlignment="1">
      <alignment horizontal="center" vertical="center"/>
    </xf>
    <xf numFmtId="3" fontId="5" fillId="3" borderId="36" xfId="0" applyNumberFormat="1" applyFont="1" applyFill="1" applyBorder="1" applyAlignment="1">
      <alignment horizontal="center" vertical="center"/>
    </xf>
    <xf numFmtId="4" fontId="5" fillId="3" borderId="36" xfId="0" applyNumberFormat="1" applyFont="1" applyFill="1" applyBorder="1" applyAlignment="1">
      <alignment horizontal="center" vertical="center"/>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47"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3" fillId="2" borderId="25" xfId="0" quotePrefix="1" applyFont="1" applyFill="1" applyBorder="1" applyAlignment="1">
      <alignment horizontal="left" vertical="center"/>
    </xf>
    <xf numFmtId="0" fontId="5" fillId="6" borderId="66"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67"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5" borderId="21" xfId="0" applyFont="1" applyFill="1" applyBorder="1" applyAlignment="1">
      <alignment horizontal="center" vertical="center"/>
    </xf>
    <xf numFmtId="3" fontId="5" fillId="3" borderId="49" xfId="0" applyNumberFormat="1" applyFont="1" applyFill="1" applyBorder="1" applyAlignment="1">
      <alignment horizontal="center" vertical="center"/>
    </xf>
    <xf numFmtId="4" fontId="5" fillId="3" borderId="49" xfId="0" applyNumberFormat="1" applyFont="1" applyFill="1" applyBorder="1" applyAlignment="1">
      <alignment horizontal="center" vertical="center"/>
    </xf>
    <xf numFmtId="4" fontId="5" fillId="3" borderId="47" xfId="0" applyNumberFormat="1" applyFont="1" applyFill="1" applyBorder="1" applyAlignment="1">
      <alignment horizontal="center" vertical="center"/>
    </xf>
    <xf numFmtId="0" fontId="15" fillId="0" borderId="33" xfId="0" applyFont="1" applyBorder="1" applyAlignment="1">
      <alignment vertical="center"/>
    </xf>
    <xf numFmtId="0" fontId="5" fillId="6" borderId="68" xfId="0" applyFont="1" applyFill="1" applyBorder="1" applyAlignment="1">
      <alignment horizontal="center" vertical="center"/>
    </xf>
    <xf numFmtId="0" fontId="5" fillId="6" borderId="68" xfId="0" applyFont="1" applyFill="1" applyBorder="1" applyAlignment="1">
      <alignment horizontal="center" vertical="center" wrapText="1"/>
    </xf>
    <xf numFmtId="0" fontId="5" fillId="6" borderId="49" xfId="0" applyFont="1" applyFill="1" applyBorder="1" applyAlignment="1">
      <alignment horizontal="center" vertical="center"/>
    </xf>
    <xf numFmtId="0" fontId="5" fillId="0" borderId="33" xfId="0" applyFont="1" applyBorder="1" applyAlignment="1">
      <alignment horizontal="center" vertical="center" wrapText="1"/>
    </xf>
    <xf numFmtId="0" fontId="21" fillId="0" borderId="0" xfId="0" applyFont="1" applyAlignment="1">
      <alignment vertical="center" wrapText="1"/>
    </xf>
    <xf numFmtId="0" fontId="14" fillId="6" borderId="22"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3" fillId="6" borderId="24" xfId="0" applyFont="1" applyFill="1" applyBorder="1" applyAlignment="1">
      <alignment vertical="center"/>
    </xf>
    <xf numFmtId="0" fontId="4" fillId="6" borderId="39" xfId="0" applyFont="1" applyFill="1" applyBorder="1" applyAlignment="1">
      <alignment vertical="center"/>
    </xf>
    <xf numFmtId="0" fontId="4" fillId="6" borderId="25" xfId="0" applyFont="1" applyFill="1" applyBorder="1" applyAlignment="1">
      <alignment vertical="center"/>
    </xf>
    <xf numFmtId="0" fontId="31" fillId="0" borderId="0" xfId="0" applyFont="1" applyAlignment="1">
      <alignment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31" fillId="5" borderId="0" xfId="0" applyFont="1" applyFill="1" applyAlignment="1">
      <alignment horizontal="center" vertical="center"/>
    </xf>
    <xf numFmtId="0" fontId="21" fillId="5" borderId="0" xfId="0" applyFont="1" applyFill="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28" fillId="0" borderId="0" xfId="0" applyFont="1" applyAlignment="1">
      <alignment horizontal="center" vertical="center"/>
    </xf>
    <xf numFmtId="0" fontId="31" fillId="5" borderId="0" xfId="0" applyFont="1" applyFill="1" applyAlignment="1">
      <alignment vertical="center" wrapText="1"/>
    </xf>
    <xf numFmtId="0" fontId="31" fillId="0" borderId="0" xfId="0" applyFont="1" applyAlignment="1">
      <alignment vertical="center"/>
    </xf>
    <xf numFmtId="0" fontId="31" fillId="11" borderId="17" xfId="0" applyFont="1" applyFill="1" applyBorder="1" applyAlignment="1">
      <alignment horizontal="left" vertical="center" indent="1"/>
    </xf>
    <xf numFmtId="0" fontId="21" fillId="11" borderId="18" xfId="0" applyFont="1" applyFill="1" applyBorder="1" applyAlignment="1">
      <alignment vertical="center"/>
    </xf>
    <xf numFmtId="0" fontId="31" fillId="11" borderId="18" xfId="0" applyFont="1" applyFill="1" applyBorder="1" applyAlignment="1">
      <alignment horizontal="center" vertical="center" wrapText="1"/>
    </xf>
    <xf numFmtId="0" fontId="31" fillId="11" borderId="16" xfId="0" applyFont="1" applyFill="1" applyBorder="1" applyAlignment="1">
      <alignment vertical="center" wrapText="1"/>
    </xf>
    <xf numFmtId="0" fontId="21" fillId="11" borderId="19" xfId="0" applyFont="1" applyFill="1" applyBorder="1" applyAlignment="1">
      <alignment horizontal="left" vertical="center" indent="1"/>
    </xf>
    <xf numFmtId="0" fontId="21" fillId="11" borderId="0" xfId="0" applyFont="1" applyFill="1" applyAlignment="1">
      <alignment vertical="center"/>
    </xf>
    <xf numFmtId="0" fontId="31" fillId="11" borderId="20" xfId="0" applyFont="1" applyFill="1" applyBorder="1" applyAlignment="1">
      <alignment horizontal="center" vertical="center"/>
    </xf>
    <xf numFmtId="0" fontId="30" fillId="11" borderId="19" xfId="1" applyFont="1" applyFill="1" applyBorder="1" applyAlignment="1" applyProtection="1">
      <alignment horizontal="left" vertical="center" indent="1"/>
    </xf>
    <xf numFmtId="0" fontId="21" fillId="11" borderId="20" xfId="0" applyFont="1" applyFill="1" applyBorder="1" applyAlignment="1">
      <alignment vertical="center"/>
    </xf>
    <xf numFmtId="0" fontId="31" fillId="11" borderId="19" xfId="0" applyFont="1" applyFill="1" applyBorder="1" applyAlignment="1">
      <alignment horizontal="left" vertical="center" indent="1"/>
    </xf>
    <xf numFmtId="0" fontId="31" fillId="11" borderId="0" xfId="0" applyFont="1" applyFill="1" applyAlignment="1">
      <alignment vertical="center"/>
    </xf>
    <xf numFmtId="0" fontId="21" fillId="11" borderId="21" xfId="0" applyFont="1" applyFill="1" applyBorder="1" applyAlignment="1">
      <alignment vertical="center"/>
    </xf>
    <xf numFmtId="0" fontId="21" fillId="11" borderId="22" xfId="0" applyFont="1" applyFill="1" applyBorder="1" applyAlignment="1">
      <alignment horizontal="center" vertical="center"/>
    </xf>
    <xf numFmtId="0" fontId="21" fillId="11" borderId="22" xfId="0" applyFont="1" applyFill="1" applyBorder="1" applyAlignment="1">
      <alignment vertical="center"/>
    </xf>
    <xf numFmtId="0" fontId="21" fillId="11" borderId="23" xfId="0" applyFont="1" applyFill="1" applyBorder="1" applyAlignment="1">
      <alignment vertical="center"/>
    </xf>
    <xf numFmtId="0" fontId="5" fillId="2" borderId="39" xfId="0" applyFont="1" applyFill="1" applyBorder="1" applyAlignment="1">
      <alignment vertical="center"/>
    </xf>
    <xf numFmtId="0" fontId="5" fillId="2" borderId="25" xfId="0" applyFont="1" applyFill="1" applyBorder="1" applyAlignment="1">
      <alignment vertical="center"/>
    </xf>
    <xf numFmtId="0" fontId="28" fillId="0" borderId="27" xfId="0" applyFont="1" applyBorder="1" applyAlignment="1">
      <alignment horizontal="center" vertical="center"/>
    </xf>
    <xf numFmtId="0" fontId="28" fillId="0" borderId="49" xfId="0" applyFont="1" applyBorder="1" applyAlignment="1">
      <alignment horizontal="center" vertical="center"/>
    </xf>
    <xf numFmtId="0" fontId="5" fillId="6" borderId="22" xfId="0" applyFont="1" applyFill="1" applyBorder="1" applyAlignment="1">
      <alignment horizontal="center" vertical="center"/>
    </xf>
    <xf numFmtId="0" fontId="5" fillId="6" borderId="65" xfId="0" applyFont="1" applyFill="1" applyBorder="1" applyAlignment="1">
      <alignment horizontal="center" vertical="center"/>
    </xf>
    <xf numFmtId="0" fontId="5" fillId="6" borderId="38" xfId="0" applyFont="1" applyFill="1" applyBorder="1" applyAlignment="1">
      <alignment horizontal="center" vertical="center" wrapText="1"/>
    </xf>
    <xf numFmtId="0" fontId="7" fillId="6" borderId="3" xfId="0" applyFont="1" applyFill="1" applyBorder="1" applyAlignment="1">
      <alignment horizontal="center" vertical="center"/>
    </xf>
    <xf numFmtId="165" fontId="25" fillId="0" borderId="3" xfId="0" applyNumberFormat="1" applyFont="1" applyBorder="1" applyAlignment="1">
      <alignment horizontal="center" vertical="center"/>
    </xf>
    <xf numFmtId="3" fontId="14" fillId="0" borderId="28" xfId="0" applyNumberFormat="1" applyFont="1" applyBorder="1" applyAlignment="1">
      <alignment horizontal="center" vertical="center"/>
    </xf>
    <xf numFmtId="3" fontId="14" fillId="0" borderId="30" xfId="0" applyNumberFormat="1" applyFont="1" applyBorder="1" applyAlignment="1">
      <alignment horizontal="center" vertical="center"/>
    </xf>
    <xf numFmtId="3" fontId="14" fillId="0" borderId="33" xfId="0" applyNumberFormat="1" applyFont="1" applyBorder="1" applyAlignment="1">
      <alignment horizontal="center" vertical="center"/>
    </xf>
    <xf numFmtId="1" fontId="25" fillId="0" borderId="10" xfId="0" applyNumberFormat="1" applyFont="1" applyBorder="1" applyAlignment="1">
      <alignment horizontal="center" vertical="center"/>
    </xf>
    <xf numFmtId="0" fontId="7" fillId="6" borderId="4" xfId="0" applyFont="1" applyFill="1" applyBorder="1" applyAlignment="1">
      <alignment horizontal="center" vertical="center"/>
    </xf>
    <xf numFmtId="0" fontId="6" fillId="0" borderId="27" xfId="0" applyFont="1" applyBorder="1" applyAlignment="1">
      <alignment vertical="center"/>
    </xf>
    <xf numFmtId="0" fontId="6" fillId="0" borderId="3" xfId="0" applyFont="1" applyBorder="1" applyAlignment="1">
      <alignment vertical="center"/>
    </xf>
    <xf numFmtId="0" fontId="6" fillId="0" borderId="28" xfId="0" applyFont="1" applyBorder="1" applyAlignment="1">
      <alignment vertical="center"/>
    </xf>
    <xf numFmtId="0" fontId="4" fillId="0" borderId="0" xfId="0" applyFont="1" applyAlignment="1">
      <alignment horizontal="left" vertical="center"/>
    </xf>
    <xf numFmtId="0" fontId="4" fillId="0" borderId="0" xfId="0" quotePrefix="1" applyFont="1" applyAlignment="1">
      <alignment horizontal="left" vertical="center"/>
    </xf>
    <xf numFmtId="0" fontId="27" fillId="0" borderId="0" xfId="0" applyFont="1" applyAlignment="1">
      <alignment vertical="center"/>
    </xf>
    <xf numFmtId="0" fontId="6" fillId="0" borderId="30"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25" fillId="0" borderId="29" xfId="0" applyFont="1" applyBorder="1" applyAlignment="1">
      <alignment horizontal="center" vertical="center" wrapText="1"/>
    </xf>
    <xf numFmtId="1" fontId="15" fillId="0" borderId="3" xfId="0" applyNumberFormat="1" applyFont="1" applyBorder="1" applyAlignment="1">
      <alignment horizontal="center" vertical="center"/>
    </xf>
    <xf numFmtId="0" fontId="16" fillId="0" borderId="3" xfId="0" applyFont="1" applyBorder="1" applyAlignment="1">
      <alignment horizontal="center"/>
    </xf>
    <xf numFmtId="0" fontId="15" fillId="0" borderId="7" xfId="0" applyFont="1" applyBorder="1" applyAlignment="1">
      <alignment horizontal="center" vertical="center"/>
    </xf>
    <xf numFmtId="0" fontId="15" fillId="9" borderId="7" xfId="0" applyFont="1" applyFill="1" applyBorder="1" applyAlignment="1">
      <alignment horizontal="center" vertical="center"/>
    </xf>
    <xf numFmtId="2" fontId="15" fillId="12" borderId="7" xfId="0" applyNumberFormat="1" applyFont="1" applyFill="1" applyBorder="1" applyAlignment="1">
      <alignment horizontal="center" vertical="center"/>
    </xf>
    <xf numFmtId="0" fontId="15" fillId="0" borderId="4" xfId="0" applyFont="1" applyBorder="1" applyAlignment="1">
      <alignment vertical="center"/>
    </xf>
    <xf numFmtId="0" fontId="15" fillId="0" borderId="4" xfId="0" applyFont="1" applyBorder="1" applyAlignment="1">
      <alignment horizontal="center" vertical="center"/>
    </xf>
    <xf numFmtId="165" fontId="15" fillId="0" borderId="4" xfId="0" applyNumberFormat="1" applyFont="1" applyBorder="1" applyAlignment="1">
      <alignment horizontal="center" vertical="center"/>
    </xf>
    <xf numFmtId="2" fontId="15" fillId="0" borderId="4" xfId="0" applyNumberFormat="1" applyFont="1" applyBorder="1" applyAlignment="1">
      <alignment horizontal="center" vertical="center"/>
    </xf>
    <xf numFmtId="0" fontId="25" fillId="0" borderId="4" xfId="0" applyFont="1" applyBorder="1" applyAlignment="1">
      <alignment horizontal="center" vertical="center"/>
    </xf>
    <xf numFmtId="164" fontId="25" fillId="0" borderId="3" xfId="2" applyNumberFormat="1" applyFont="1" applyBorder="1" applyAlignment="1">
      <alignment horizontal="center" vertical="center"/>
    </xf>
    <xf numFmtId="0" fontId="25" fillId="0" borderId="49" xfId="0" applyFont="1" applyBorder="1" applyAlignment="1">
      <alignment horizontal="center" vertical="center"/>
    </xf>
    <xf numFmtId="0" fontId="25" fillId="0" borderId="38" xfId="0" applyFont="1" applyBorder="1" applyAlignment="1">
      <alignment horizontal="center" vertical="center"/>
    </xf>
    <xf numFmtId="164" fontId="25" fillId="0" borderId="32" xfId="2" applyNumberFormat="1" applyFont="1" applyBorder="1" applyAlignment="1">
      <alignment horizontal="center" vertical="center"/>
    </xf>
    <xf numFmtId="165" fontId="25" fillId="0" borderId="32" xfId="0" applyNumberFormat="1" applyFont="1" applyBorder="1" applyAlignment="1">
      <alignment horizontal="center" vertical="center"/>
    </xf>
    <xf numFmtId="0" fontId="17" fillId="0" borderId="8" xfId="0" applyFont="1" applyBorder="1" applyAlignment="1">
      <alignment vertical="center"/>
    </xf>
    <xf numFmtId="0" fontId="0" fillId="0" borderId="0" xfId="0" applyAlignment="1">
      <alignment vertical="center" wrapText="1"/>
    </xf>
    <xf numFmtId="0" fontId="17" fillId="0" borderId="0" xfId="0" applyFont="1" applyAlignment="1">
      <alignment vertical="center"/>
    </xf>
    <xf numFmtId="0" fontId="17" fillId="0" borderId="0" xfId="0" applyFont="1" applyAlignment="1">
      <alignment horizontal="left" vertical="center"/>
    </xf>
    <xf numFmtId="0" fontId="16" fillId="0" borderId="3" xfId="0" applyFont="1" applyBorder="1" applyAlignment="1">
      <alignment horizontal="center" vertical="center"/>
    </xf>
    <xf numFmtId="2" fontId="16" fillId="0" borderId="3" xfId="0" applyNumberFormat="1" applyFont="1" applyBorder="1" applyAlignment="1">
      <alignment horizontal="center"/>
    </xf>
    <xf numFmtId="165" fontId="16" fillId="0" borderId="3" xfId="0" applyNumberFormat="1" applyFont="1" applyBorder="1" applyAlignment="1">
      <alignment horizontal="center"/>
    </xf>
    <xf numFmtId="2" fontId="25" fillId="0" borderId="3" xfId="0" applyNumberFormat="1" applyFont="1" applyBorder="1" applyAlignment="1">
      <alignment horizontal="center" vertical="center"/>
    </xf>
    <xf numFmtId="0" fontId="23" fillId="7" borderId="4" xfId="0" applyFont="1" applyFill="1" applyBorder="1" applyAlignment="1">
      <alignment vertical="center"/>
    </xf>
    <xf numFmtId="0" fontId="23" fillId="7" borderId="5" xfId="0" applyFont="1" applyFill="1" applyBorder="1" applyAlignment="1">
      <alignment vertical="center"/>
    </xf>
    <xf numFmtId="0" fontId="23" fillId="7" borderId="6" xfId="0" applyFont="1" applyFill="1" applyBorder="1" applyAlignment="1">
      <alignment vertical="center"/>
    </xf>
    <xf numFmtId="0" fontId="6" fillId="7" borderId="0" xfId="0" applyFont="1" applyFill="1" applyAlignment="1">
      <alignment vertical="center"/>
    </xf>
    <xf numFmtId="0" fontId="0" fillId="7" borderId="0" xfId="0" applyFill="1" applyAlignment="1">
      <alignment vertical="center"/>
    </xf>
    <xf numFmtId="0" fontId="29" fillId="7" borderId="0" xfId="0" applyFont="1" applyFill="1" applyAlignment="1">
      <alignment vertical="center"/>
    </xf>
    <xf numFmtId="0" fontId="6" fillId="5" borderId="0" xfId="0" applyFont="1" applyFill="1" applyAlignment="1">
      <alignment vertical="center"/>
    </xf>
    <xf numFmtId="0" fontId="29" fillId="5" borderId="0" xfId="0" applyFont="1" applyFill="1" applyAlignment="1">
      <alignment vertical="center"/>
    </xf>
    <xf numFmtId="0" fontId="11" fillId="0" borderId="0" xfId="0" applyFont="1"/>
    <xf numFmtId="0" fontId="11" fillId="0" borderId="0" xfId="0" applyFont="1" applyAlignment="1">
      <alignment vertical="center" wrapText="1"/>
    </xf>
    <xf numFmtId="0" fontId="12" fillId="0" borderId="0" xfId="0" applyFont="1"/>
    <xf numFmtId="0" fontId="5" fillId="2" borderId="4" xfId="0" applyFont="1" applyFill="1" applyBorder="1" applyAlignment="1">
      <alignment horizontal="left" vertical="center"/>
    </xf>
    <xf numFmtId="0" fontId="10" fillId="2" borderId="6" xfId="0" quotePrefix="1" applyFont="1" applyFill="1" applyBorder="1" applyAlignment="1">
      <alignment horizontal="left" vertical="center"/>
    </xf>
    <xf numFmtId="0" fontId="33" fillId="0" borderId="0" xfId="1" applyFont="1" applyAlignment="1" applyProtection="1"/>
    <xf numFmtId="0" fontId="11" fillId="0" borderId="0" xfId="0" applyFont="1" applyAlignment="1">
      <alignment horizontal="center"/>
    </xf>
    <xf numFmtId="0" fontId="10" fillId="12" borderId="3" xfId="0" applyFont="1" applyFill="1" applyBorder="1" applyAlignment="1">
      <alignment horizontal="center" vertical="center"/>
    </xf>
    <xf numFmtId="0" fontId="10" fillId="12" borderId="3"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4" fillId="0" borderId="7" xfId="0" applyFont="1" applyBorder="1" applyAlignment="1">
      <alignment vertical="center"/>
    </xf>
    <xf numFmtId="0" fontId="34" fillId="0" borderId="0" xfId="1" applyFont="1" applyAlignment="1" applyProtection="1"/>
    <xf numFmtId="0" fontId="11" fillId="0" borderId="3" xfId="0" applyFont="1" applyBorder="1" applyAlignment="1">
      <alignment horizontal="left" vertical="center"/>
    </xf>
    <xf numFmtId="0" fontId="11" fillId="0" borderId="3" xfId="0" applyFont="1" applyBorder="1" applyAlignment="1">
      <alignment horizontal="center" vertical="center"/>
    </xf>
    <xf numFmtId="166" fontId="11" fillId="0" borderId="3" xfId="0" applyNumberFormat="1" applyFont="1" applyBorder="1" applyAlignment="1">
      <alignment horizontal="center" vertical="center"/>
    </xf>
    <xf numFmtId="2" fontId="11" fillId="0" borderId="3" xfId="0" applyNumberFormat="1" applyFont="1" applyBorder="1" applyAlignment="1">
      <alignment horizontal="center" vertical="center"/>
    </xf>
    <xf numFmtId="0" fontId="11" fillId="0" borderId="3" xfId="0" applyFont="1" applyBorder="1" applyAlignment="1">
      <alignment horizontal="center"/>
    </xf>
    <xf numFmtId="2" fontId="11" fillId="0" borderId="3" xfId="0" applyNumberFormat="1" applyFont="1" applyBorder="1" applyAlignment="1">
      <alignment horizontal="center"/>
    </xf>
    <xf numFmtId="0" fontId="11" fillId="13" borderId="3" xfId="0" applyFont="1" applyFill="1" applyBorder="1" applyAlignment="1">
      <alignment horizontal="center" vertical="center"/>
    </xf>
    <xf numFmtId="0" fontId="11" fillId="0" borderId="3" xfId="0" applyFont="1" applyBorder="1"/>
    <xf numFmtId="0" fontId="33" fillId="0" borderId="72" xfId="1" applyFont="1" applyFill="1" applyBorder="1" applyAlignment="1" applyProtection="1"/>
    <xf numFmtId="166" fontId="11" fillId="0" borderId="3" xfId="0" applyNumberFormat="1" applyFont="1" applyBorder="1" applyAlignment="1">
      <alignment horizontal="center"/>
    </xf>
    <xf numFmtId="0" fontId="1" fillId="0" borderId="0" xfId="1" applyFill="1" applyAlignment="1" applyProtection="1">
      <alignment vertical="center"/>
    </xf>
    <xf numFmtId="0" fontId="1" fillId="5" borderId="0" xfId="1" applyFill="1" applyAlignment="1" applyProtection="1">
      <alignment vertical="center"/>
    </xf>
    <xf numFmtId="0" fontId="5" fillId="6" borderId="4" xfId="0" applyFont="1" applyFill="1" applyBorder="1" applyAlignment="1">
      <alignment horizontal="left" vertical="center"/>
    </xf>
    <xf numFmtId="1" fontId="0" fillId="0" borderId="0" xfId="0" applyNumberFormat="1" applyAlignment="1">
      <alignment vertical="center"/>
    </xf>
    <xf numFmtId="0" fontId="14" fillId="6" borderId="12" xfId="0"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left" vertical="center"/>
    </xf>
    <xf numFmtId="0" fontId="12" fillId="0" borderId="0" xfId="0" applyFont="1" applyAlignment="1">
      <alignment horizontal="center" vertical="center"/>
    </xf>
    <xf numFmtId="0" fontId="1" fillId="0" borderId="0" xfId="1" applyAlignment="1" applyProtection="1">
      <alignment horizontal="left" vertical="center"/>
    </xf>
    <xf numFmtId="0" fontId="1" fillId="0" borderId="0" xfId="1" applyAlignment="1" applyProtection="1">
      <alignment vertical="center"/>
    </xf>
    <xf numFmtId="0" fontId="1" fillId="0" borderId="0" xfId="1" applyAlignment="1" applyProtection="1"/>
    <xf numFmtId="0" fontId="14" fillId="0" borderId="0" xfId="0" applyFont="1" applyAlignment="1">
      <alignment horizontal="center" vertical="center"/>
    </xf>
    <xf numFmtId="0" fontId="16" fillId="0" borderId="0" xfId="0" applyFont="1" applyAlignment="1">
      <alignment horizontal="center"/>
    </xf>
    <xf numFmtId="1" fontId="16" fillId="0" borderId="3" xfId="0" applyNumberFormat="1" applyFont="1" applyBorder="1" applyAlignment="1">
      <alignment horizontal="center"/>
    </xf>
    <xf numFmtId="0" fontId="35" fillId="0" borderId="0" xfId="0" applyFont="1" applyAlignment="1">
      <alignment vertical="center" wrapText="1"/>
    </xf>
    <xf numFmtId="0" fontId="12" fillId="0" borderId="0" xfId="0" applyFont="1" applyAlignment="1">
      <alignment horizontal="left"/>
    </xf>
    <xf numFmtId="0" fontId="33" fillId="0" borderId="0" xfId="1" applyFont="1" applyAlignment="1" applyProtection="1">
      <alignment horizontal="left" vertical="center"/>
    </xf>
    <xf numFmtId="0" fontId="33" fillId="0" borderId="0" xfId="1" applyFont="1" applyAlignment="1" applyProtection="1">
      <alignment horizontal="left"/>
    </xf>
    <xf numFmtId="0" fontId="11" fillId="2" borderId="6" xfId="0" quotePrefix="1" applyFont="1" applyFill="1" applyBorder="1" applyAlignment="1">
      <alignment horizontal="left" vertical="center"/>
    </xf>
    <xf numFmtId="0" fontId="14" fillId="6" borderId="3" xfId="0" applyFont="1" applyFill="1" applyBorder="1" applyAlignment="1">
      <alignment horizontal="center" vertical="center"/>
    </xf>
    <xf numFmtId="0" fontId="16" fillId="0" borderId="3" xfId="0" applyFont="1" applyBorder="1" applyAlignment="1">
      <alignment horizontal="center" wrapText="1"/>
    </xf>
    <xf numFmtId="0" fontId="7" fillId="0" borderId="0" xfId="0" applyFont="1" applyAlignment="1">
      <alignment horizontal="right" vertical="center" wrapText="1"/>
    </xf>
    <xf numFmtId="3" fontId="7" fillId="0" borderId="0" xfId="0" applyNumberFormat="1" applyFont="1" applyAlignment="1">
      <alignment horizontal="right" vertical="center" wrapText="1"/>
    </xf>
    <xf numFmtId="0" fontId="6" fillId="0" borderId="0" xfId="0" applyFont="1" applyAlignment="1">
      <alignment vertical="center" wrapText="1"/>
    </xf>
    <xf numFmtId="0" fontId="6" fillId="0" borderId="0" xfId="0" applyFont="1" applyAlignment="1">
      <alignment horizontal="right" vertical="center" wrapText="1"/>
    </xf>
    <xf numFmtId="3" fontId="6" fillId="0" borderId="0" xfId="0" applyNumberFormat="1" applyFont="1" applyAlignment="1">
      <alignment horizontal="right" vertical="center" wrapText="1"/>
    </xf>
    <xf numFmtId="4" fontId="7" fillId="0" borderId="0" xfId="0" applyNumberFormat="1" applyFont="1" applyAlignment="1">
      <alignment vertical="center" wrapText="1"/>
    </xf>
    <xf numFmtId="2" fontId="25" fillId="0" borderId="10" xfId="0" applyNumberFormat="1" applyFont="1" applyBorder="1" applyAlignment="1">
      <alignment horizontal="center" vertical="center"/>
    </xf>
    <xf numFmtId="0" fontId="4" fillId="2" borderId="5" xfId="0" applyFont="1" applyFill="1" applyBorder="1" applyAlignment="1">
      <alignment vertical="center"/>
    </xf>
    <xf numFmtId="0" fontId="2" fillId="0" borderId="3" xfId="0" applyFont="1" applyBorder="1" applyAlignment="1">
      <alignment horizontal="center" vertical="center"/>
    </xf>
    <xf numFmtId="2" fontId="0" fillId="0" borderId="3" xfId="0" applyNumberFormat="1" applyBorder="1" applyAlignment="1">
      <alignment horizontal="center" vertical="center"/>
    </xf>
    <xf numFmtId="166" fontId="0" fillId="0" borderId="3" xfId="0" applyNumberFormat="1" applyBorder="1" applyAlignment="1">
      <alignment horizontal="center" vertical="center"/>
    </xf>
    <xf numFmtId="164" fontId="0" fillId="0" borderId="3" xfId="2" applyNumberFormat="1" applyFont="1" applyBorder="1" applyAlignment="1">
      <alignment horizontal="center" vertical="center"/>
    </xf>
    <xf numFmtId="165" fontId="0" fillId="0" borderId="3" xfId="0" applyNumberFormat="1" applyBorder="1" applyAlignment="1">
      <alignment horizontal="center" vertical="center"/>
    </xf>
    <xf numFmtId="9" fontId="0" fillId="0" borderId="3" xfId="2" applyFont="1" applyBorder="1" applyAlignment="1">
      <alignment horizontal="center" vertical="center"/>
    </xf>
    <xf numFmtId="0" fontId="25" fillId="0" borderId="0" xfId="0" applyFont="1" applyAlignment="1">
      <alignment horizontal="center" vertical="center"/>
    </xf>
    <xf numFmtId="0" fontId="15" fillId="0" borderId="49" xfId="0" applyFont="1" applyBorder="1" applyAlignment="1">
      <alignment horizontal="center" vertical="center"/>
    </xf>
    <xf numFmtId="0" fontId="15" fillId="0" borderId="45" xfId="0" applyFont="1" applyBorder="1" applyAlignment="1">
      <alignment horizontal="center" vertical="center"/>
    </xf>
    <xf numFmtId="165" fontId="15" fillId="0" borderId="7" xfId="0" applyNumberFormat="1" applyFont="1" applyBorder="1" applyAlignment="1">
      <alignment horizontal="center" vertical="center"/>
    </xf>
    <xf numFmtId="1" fontId="15" fillId="0" borderId="32" xfId="0" applyNumberFormat="1" applyFont="1" applyBorder="1" applyAlignment="1">
      <alignment horizontal="center" vertical="center"/>
    </xf>
    <xf numFmtId="1" fontId="15" fillId="0" borderId="29" xfId="0" applyNumberFormat="1" applyFont="1" applyBorder="1" applyAlignment="1">
      <alignment horizontal="center" vertical="center"/>
    </xf>
    <xf numFmtId="0" fontId="15" fillId="0" borderId="38" xfId="0" applyFont="1" applyBorder="1" applyAlignment="1">
      <alignment horizontal="center" vertical="center"/>
    </xf>
    <xf numFmtId="165" fontId="15" fillId="0" borderId="38" xfId="0" applyNumberFormat="1" applyFont="1" applyBorder="1" applyAlignment="1">
      <alignment horizontal="center" vertical="center"/>
    </xf>
    <xf numFmtId="0" fontId="16" fillId="0" borderId="32" xfId="0" applyFont="1" applyBorder="1" applyAlignment="1">
      <alignment horizontal="center" vertical="center"/>
    </xf>
    <xf numFmtId="2" fontId="25" fillId="0" borderId="27" xfId="0" applyNumberFormat="1" applyFont="1" applyBorder="1" applyAlignment="1">
      <alignment horizontal="center" vertical="center"/>
    </xf>
    <xf numFmtId="2" fontId="25" fillId="0" borderId="32" xfId="0" applyNumberFormat="1" applyFont="1" applyBorder="1" applyAlignment="1">
      <alignment horizontal="center" vertical="center"/>
    </xf>
    <xf numFmtId="0" fontId="27" fillId="0" borderId="0" xfId="0" applyFont="1" applyAlignment="1">
      <alignment horizontal="center" vertical="center"/>
    </xf>
    <xf numFmtId="1" fontId="25" fillId="0" borderId="0" xfId="0" applyNumberFormat="1" applyFont="1" applyAlignment="1">
      <alignment horizontal="center" vertical="center"/>
    </xf>
    <xf numFmtId="166" fontId="27" fillId="0" borderId="0" xfId="0" applyNumberFormat="1" applyFont="1" applyAlignment="1">
      <alignment horizontal="center" vertical="center"/>
    </xf>
    <xf numFmtId="0" fontId="6" fillId="0" borderId="0" xfId="0" applyFont="1" applyBorder="1" applyAlignment="1">
      <alignment horizontal="center" vertical="center"/>
    </xf>
    <xf numFmtId="0" fontId="25" fillId="0" borderId="32" xfId="0" applyFont="1" applyBorder="1" applyAlignment="1">
      <alignment horizontal="center" vertical="center" wrapText="1"/>
    </xf>
    <xf numFmtId="0" fontId="25" fillId="0" borderId="0" xfId="0" applyFont="1" applyBorder="1" applyAlignment="1">
      <alignment horizontal="center" vertical="center"/>
    </xf>
    <xf numFmtId="0" fontId="25" fillId="0" borderId="3" xfId="0" applyFont="1" applyBorder="1" applyAlignment="1">
      <alignment horizontal="center" vertical="center" wrapText="1"/>
    </xf>
    <xf numFmtId="0" fontId="25" fillId="0" borderId="30" xfId="0" applyFont="1" applyBorder="1" applyAlignment="1">
      <alignment vertical="center"/>
    </xf>
    <xf numFmtId="0" fontId="25" fillId="0" borderId="33" xfId="0" applyFont="1" applyBorder="1" applyAlignment="1">
      <alignment vertical="center"/>
    </xf>
    <xf numFmtId="0" fontId="25" fillId="0" borderId="30" xfId="0" applyFont="1" applyBorder="1" applyAlignment="1">
      <alignment horizontal="center" vertical="center"/>
    </xf>
    <xf numFmtId="0" fontId="25" fillId="0" borderId="33" xfId="0" applyFont="1" applyBorder="1" applyAlignment="1">
      <alignment horizontal="center" vertical="center"/>
    </xf>
    <xf numFmtId="1" fontId="25" fillId="0" borderId="3"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2" fontId="25" fillId="0" borderId="3" xfId="2" applyNumberFormat="1" applyFont="1" applyBorder="1" applyAlignment="1">
      <alignment horizontal="center" vertical="center" wrapText="1"/>
    </xf>
    <xf numFmtId="1" fontId="25" fillId="0" borderId="3" xfId="2" applyNumberFormat="1" applyFont="1" applyBorder="1" applyAlignment="1">
      <alignment horizontal="center" vertical="center" wrapText="1"/>
    </xf>
    <xf numFmtId="1" fontId="25" fillId="0" borderId="3" xfId="2" applyNumberFormat="1" applyFont="1" applyBorder="1" applyAlignment="1">
      <alignment horizontal="center" vertical="center"/>
    </xf>
    <xf numFmtId="0" fontId="25" fillId="0" borderId="3" xfId="0" applyFont="1" applyBorder="1" applyAlignment="1">
      <alignment horizontal="left" vertical="center"/>
    </xf>
    <xf numFmtId="0" fontId="25" fillId="0" borderId="32" xfId="0" applyFont="1" applyBorder="1" applyAlignment="1">
      <alignment horizontal="left" vertical="center"/>
    </xf>
    <xf numFmtId="0" fontId="25" fillId="0" borderId="28" xfId="0" applyFont="1" applyBorder="1" applyAlignment="1">
      <alignment horizontal="center" vertical="center"/>
    </xf>
    <xf numFmtId="0" fontId="25" fillId="0" borderId="32" xfId="0" applyFont="1" applyBorder="1" applyAlignment="1">
      <alignment horizontal="center" vertical="center"/>
    </xf>
    <xf numFmtId="0" fontId="25" fillId="0" borderId="27" xfId="0" applyFont="1" applyBorder="1" applyAlignment="1">
      <alignment horizontal="center" vertical="center"/>
    </xf>
    <xf numFmtId="0" fontId="7" fillId="0" borderId="0" xfId="0" applyFont="1" applyAlignment="1">
      <alignment horizontal="center" vertical="center"/>
    </xf>
    <xf numFmtId="2" fontId="25" fillId="0" borderId="32" xfId="0" applyNumberFormat="1" applyFont="1" applyBorder="1" applyAlignment="1">
      <alignment horizontal="center" vertical="center" wrapText="1"/>
    </xf>
    <xf numFmtId="2" fontId="25" fillId="0" borderId="32" xfId="2" applyNumberFormat="1" applyFont="1" applyBorder="1" applyAlignment="1">
      <alignment horizontal="center" vertical="center" wrapText="1"/>
    </xf>
    <xf numFmtId="1" fontId="25" fillId="0" borderId="32" xfId="2" applyNumberFormat="1" applyFont="1" applyBorder="1" applyAlignment="1">
      <alignment horizontal="center" vertical="center"/>
    </xf>
    <xf numFmtId="0" fontId="25" fillId="0" borderId="0" xfId="0" applyFont="1" applyBorder="1" applyAlignment="1">
      <alignment horizontal="center" vertical="center" wrapText="1"/>
    </xf>
    <xf numFmtId="1" fontId="25" fillId="0" borderId="0" xfId="0" applyNumberFormat="1" applyFont="1" applyBorder="1" applyAlignment="1">
      <alignment horizontal="center" vertical="center"/>
    </xf>
    <xf numFmtId="2" fontId="25" fillId="0" borderId="0" xfId="0" applyNumberFormat="1" applyFont="1" applyBorder="1" applyAlignment="1">
      <alignment horizontal="center" vertical="center"/>
    </xf>
    <xf numFmtId="1" fontId="15" fillId="0" borderId="0" xfId="2" applyNumberFormat="1" applyFont="1" applyBorder="1" applyAlignment="1">
      <alignment horizontal="center" vertical="center" wrapText="1"/>
    </xf>
    <xf numFmtId="165" fontId="2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vertical="center"/>
    </xf>
    <xf numFmtId="0" fontId="15" fillId="0" borderId="26" xfId="0" applyFont="1" applyBorder="1" applyAlignment="1">
      <alignment horizontal="center" vertical="center"/>
    </xf>
    <xf numFmtId="0" fontId="16" fillId="0" borderId="27" xfId="0" applyFont="1" applyBorder="1" applyAlignment="1">
      <alignment horizontal="center" vertical="center"/>
    </xf>
    <xf numFmtId="0" fontId="6" fillId="0" borderId="0" xfId="0" applyFont="1" applyBorder="1" applyAlignment="1">
      <alignment vertical="center"/>
    </xf>
    <xf numFmtId="0" fontId="3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3" fontId="14" fillId="0" borderId="46" xfId="0" applyNumberFormat="1" applyFont="1" applyBorder="1" applyAlignment="1">
      <alignment horizontal="center" vertical="center"/>
    </xf>
    <xf numFmtId="0" fontId="27" fillId="0" borderId="0" xfId="0" applyFont="1" applyBorder="1" applyAlignment="1">
      <alignment vertical="center"/>
    </xf>
    <xf numFmtId="164" fontId="25" fillId="0" borderId="0" xfId="2" applyNumberFormat="1" applyFont="1" applyBorder="1" applyAlignment="1">
      <alignment horizontal="center" vertical="center"/>
    </xf>
    <xf numFmtId="0" fontId="7" fillId="0" borderId="0" xfId="0" applyFont="1" applyBorder="1"/>
    <xf numFmtId="0" fontId="7"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vertical="center"/>
    </xf>
    <xf numFmtId="0" fontId="15" fillId="0" borderId="0" xfId="0" applyFont="1" applyBorder="1" applyAlignment="1">
      <alignment horizontal="center" vertical="center" wrapText="1"/>
    </xf>
    <xf numFmtId="0" fontId="2" fillId="5" borderId="0" xfId="0" applyFont="1" applyFill="1" applyBorder="1" applyAlignment="1">
      <alignment horizontal="center" vertical="center"/>
    </xf>
    <xf numFmtId="0" fontId="6" fillId="0" borderId="0" xfId="0" applyFont="1" applyBorder="1" applyAlignment="1">
      <alignment vertical="center" wrapText="1"/>
    </xf>
    <xf numFmtId="0" fontId="15" fillId="0" borderId="0" xfId="0" applyFont="1" applyBorder="1" applyAlignment="1">
      <alignment vertical="center"/>
    </xf>
    <xf numFmtId="0" fontId="15" fillId="0" borderId="0" xfId="0" applyFont="1" applyBorder="1" applyAlignment="1">
      <alignment vertical="center" wrapText="1"/>
    </xf>
    <xf numFmtId="0" fontId="14" fillId="0" borderId="0" xfId="0" applyFont="1" applyBorder="1" applyAlignment="1">
      <alignment vertical="center"/>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1" fontId="15" fillId="0" borderId="27" xfId="0" applyNumberFormat="1" applyFont="1" applyBorder="1" applyAlignment="1">
      <alignment horizontal="center" vertical="center"/>
    </xf>
    <xf numFmtId="3" fontId="31" fillId="3" borderId="27" xfId="0" applyNumberFormat="1" applyFont="1" applyFill="1" applyBorder="1" applyAlignment="1">
      <alignment horizontal="center" vertical="center"/>
    </xf>
    <xf numFmtId="3" fontId="31" fillId="3" borderId="3" xfId="0" applyNumberFormat="1" applyFont="1" applyFill="1" applyBorder="1" applyAlignment="1">
      <alignment horizontal="center" vertical="center"/>
    </xf>
    <xf numFmtId="3" fontId="31" fillId="3" borderId="32" xfId="0" applyNumberFormat="1" applyFont="1" applyFill="1" applyBorder="1" applyAlignment="1">
      <alignment horizontal="center" vertical="center"/>
    </xf>
    <xf numFmtId="3" fontId="31" fillId="3" borderId="28" xfId="0" applyNumberFormat="1" applyFont="1" applyFill="1" applyBorder="1" applyAlignment="1">
      <alignment horizontal="center" vertical="center"/>
    </xf>
    <xf numFmtId="3" fontId="31" fillId="3" borderId="30" xfId="0" applyNumberFormat="1" applyFont="1" applyFill="1" applyBorder="1" applyAlignment="1">
      <alignment horizontal="center" vertical="center"/>
    </xf>
    <xf numFmtId="3" fontId="31" fillId="3" borderId="33" xfId="0" applyNumberFormat="1" applyFont="1" applyFill="1" applyBorder="1" applyAlignment="1">
      <alignment horizontal="center" vertical="center"/>
    </xf>
    <xf numFmtId="0" fontId="31" fillId="5" borderId="37" xfId="0" applyFont="1" applyFill="1" applyBorder="1" applyAlignment="1">
      <alignment vertical="center"/>
    </xf>
    <xf numFmtId="0" fontId="31" fillId="5" borderId="39" xfId="0" applyFont="1" applyFill="1" applyBorder="1" applyAlignment="1">
      <alignment vertical="center"/>
    </xf>
    <xf numFmtId="0" fontId="31" fillId="0" borderId="37" xfId="0" applyFont="1" applyBorder="1" applyAlignment="1">
      <alignment vertical="center"/>
    </xf>
    <xf numFmtId="0" fontId="31" fillId="5" borderId="25" xfId="0" applyFont="1" applyFill="1" applyBorder="1" applyAlignment="1">
      <alignment vertical="center"/>
    </xf>
    <xf numFmtId="0" fontId="31" fillId="5" borderId="39" xfId="0" applyFont="1" applyFill="1" applyBorder="1" applyAlignment="1">
      <alignment horizontal="left" vertical="center"/>
    </xf>
    <xf numFmtId="0" fontId="31" fillId="5" borderId="25" xfId="0" applyFont="1" applyFill="1" applyBorder="1" applyAlignment="1">
      <alignment horizontal="left" vertical="center"/>
    </xf>
    <xf numFmtId="14" fontId="36" fillId="0" borderId="57" xfId="0" applyNumberFormat="1" applyFont="1" applyBorder="1" applyAlignment="1">
      <alignment horizontal="center" vertical="center"/>
    </xf>
    <xf numFmtId="0" fontId="16" fillId="0" borderId="29" xfId="0" applyFont="1" applyBorder="1" applyAlignment="1">
      <alignment horizontal="center" vertical="center"/>
    </xf>
    <xf numFmtId="0" fontId="16" fillId="0" borderId="31" xfId="0" applyFont="1" applyBorder="1" applyAlignment="1">
      <alignment horizontal="center" vertical="center"/>
    </xf>
    <xf numFmtId="0" fontId="15" fillId="0" borderId="3" xfId="0" applyFont="1" applyFill="1" applyBorder="1" applyAlignment="1">
      <alignment vertical="center"/>
    </xf>
    <xf numFmtId="0" fontId="15" fillId="0" borderId="32" xfId="0" applyFont="1" applyFill="1" applyBorder="1" applyAlignment="1">
      <alignment vertical="center"/>
    </xf>
    <xf numFmtId="0" fontId="16" fillId="0" borderId="45" xfId="0" applyFont="1" applyBorder="1" applyAlignment="1">
      <alignment horizontal="center" vertical="center"/>
    </xf>
    <xf numFmtId="0" fontId="15" fillId="0" borderId="31" xfId="0" applyFont="1" applyBorder="1" applyAlignment="1">
      <alignment vertical="center"/>
    </xf>
    <xf numFmtId="1" fontId="15" fillId="0" borderId="30" xfId="2" applyNumberFormat="1" applyFont="1" applyBorder="1" applyAlignment="1">
      <alignment horizontal="center" vertical="center" wrapText="1"/>
    </xf>
    <xf numFmtId="1" fontId="15" fillId="0" borderId="33" xfId="2" applyNumberFormat="1" applyFont="1" applyBorder="1" applyAlignment="1">
      <alignment horizontal="center" vertical="center" wrapText="1"/>
    </xf>
    <xf numFmtId="1" fontId="15" fillId="0" borderId="10" xfId="0" applyNumberFormat="1" applyFont="1" applyBorder="1" applyAlignment="1">
      <alignment horizontal="center" vertical="center"/>
    </xf>
    <xf numFmtId="2" fontId="15" fillId="0" borderId="10" xfId="0" applyNumberFormat="1" applyFont="1" applyBorder="1" applyAlignment="1">
      <alignment horizontal="center" vertical="center"/>
    </xf>
    <xf numFmtId="1" fontId="15" fillId="0" borderId="46" xfId="2" applyNumberFormat="1" applyFont="1" applyBorder="1" applyAlignment="1">
      <alignment horizontal="center" vertical="center" wrapText="1"/>
    </xf>
    <xf numFmtId="0" fontId="15" fillId="0" borderId="13" xfId="0" applyFont="1" applyBorder="1" applyAlignment="1">
      <alignment horizontal="center" vertical="center"/>
    </xf>
    <xf numFmtId="1" fontId="15" fillId="0" borderId="13" xfId="0" applyNumberFormat="1" applyFont="1" applyBorder="1" applyAlignment="1">
      <alignment horizontal="center" vertical="center"/>
    </xf>
    <xf numFmtId="2" fontId="15" fillId="0" borderId="13" xfId="0" applyNumberFormat="1" applyFont="1" applyBorder="1" applyAlignment="1">
      <alignment horizontal="center" vertical="center"/>
    </xf>
    <xf numFmtId="1" fontId="15" fillId="0" borderId="44" xfId="2" applyNumberFormat="1" applyFont="1" applyBorder="1" applyAlignment="1">
      <alignment horizontal="center" vertical="center" wrapText="1"/>
    </xf>
    <xf numFmtId="2" fontId="15" fillId="0" borderId="27" xfId="0" applyNumberFormat="1" applyFont="1" applyBorder="1" applyAlignment="1">
      <alignment horizontal="center" vertical="center"/>
    </xf>
    <xf numFmtId="1" fontId="15" fillId="0" borderId="28" xfId="2" applyNumberFormat="1" applyFont="1" applyBorder="1" applyAlignment="1">
      <alignment horizontal="center" vertical="center" wrapText="1"/>
    </xf>
    <xf numFmtId="1" fontId="15" fillId="0" borderId="0" xfId="0" applyNumberFormat="1" applyFont="1" applyBorder="1" applyAlignment="1">
      <alignment horizontal="center" vertical="center"/>
    </xf>
    <xf numFmtId="2" fontId="15" fillId="0" borderId="0" xfId="0" applyNumberFormat="1" applyFont="1" applyBorder="1" applyAlignment="1">
      <alignment horizontal="center" vertical="center"/>
    </xf>
    <xf numFmtId="0" fontId="15" fillId="0" borderId="27" xfId="0" applyFont="1" applyFill="1" applyBorder="1" applyAlignment="1">
      <alignment horizontal="center" vertical="center"/>
    </xf>
    <xf numFmtId="2" fontId="15" fillId="0" borderId="27" xfId="0" applyNumberFormat="1" applyFont="1" applyFill="1" applyBorder="1" applyAlignment="1">
      <alignment horizontal="center" vertical="center"/>
    </xf>
    <xf numFmtId="0" fontId="15" fillId="0" borderId="0" xfId="0" applyFont="1" applyAlignment="1">
      <alignment horizontal="left" vertical="center"/>
    </xf>
    <xf numFmtId="49" fontId="15" fillId="0" borderId="0" xfId="0" applyNumberFormat="1" applyFont="1" applyBorder="1" applyAlignment="1">
      <alignment horizontal="left" vertical="center"/>
    </xf>
    <xf numFmtId="0" fontId="25" fillId="0" borderId="6" xfId="0" applyFont="1" applyBorder="1" applyAlignment="1">
      <alignment vertical="center"/>
    </xf>
    <xf numFmtId="0" fontId="25" fillId="0" borderId="62" xfId="0" applyFont="1" applyBorder="1" applyAlignment="1">
      <alignment vertical="center"/>
    </xf>
    <xf numFmtId="0" fontId="25" fillId="0" borderId="31" xfId="0" applyFont="1" applyBorder="1" applyAlignment="1">
      <alignment horizontal="center" vertical="center" wrapText="1"/>
    </xf>
    <xf numFmtId="0" fontId="15" fillId="0" borderId="0" xfId="0" applyFont="1" applyBorder="1" applyAlignment="1">
      <alignment horizontal="left" vertical="center" wrapText="1"/>
    </xf>
    <xf numFmtId="0" fontId="25" fillId="0" borderId="0" xfId="0" applyFont="1" applyFill="1" applyBorder="1" applyAlignment="1">
      <alignment horizontal="center" vertical="center"/>
    </xf>
    <xf numFmtId="0" fontId="15" fillId="0" borderId="46" xfId="0" applyFont="1" applyBorder="1" applyAlignment="1">
      <alignment horizontal="center" vertical="center"/>
    </xf>
    <xf numFmtId="0" fontId="15" fillId="0" borderId="30" xfId="0" applyFont="1" applyBorder="1" applyAlignment="1">
      <alignment horizontal="center" vertical="center"/>
    </xf>
    <xf numFmtId="0" fontId="15" fillId="0" borderId="33" xfId="0" applyFont="1" applyBorder="1" applyAlignment="1">
      <alignment horizontal="center" vertical="center"/>
    </xf>
    <xf numFmtId="2" fontId="25" fillId="0" borderId="30" xfId="2" applyNumberFormat="1" applyFont="1" applyBorder="1" applyAlignment="1">
      <alignment horizontal="center" vertical="center"/>
    </xf>
    <xf numFmtId="2" fontId="25" fillId="0" borderId="33" xfId="2" applyNumberFormat="1" applyFont="1" applyBorder="1" applyAlignment="1">
      <alignment horizontal="center" vertical="center"/>
    </xf>
    <xf numFmtId="2" fontId="25" fillId="0" borderId="28" xfId="2" applyNumberFormat="1" applyFont="1" applyBorder="1" applyAlignment="1">
      <alignment horizontal="center" vertical="center"/>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52" xfId="0" applyFont="1" applyBorder="1" applyAlignment="1">
      <alignment horizontal="center" vertical="center"/>
    </xf>
    <xf numFmtId="2" fontId="25" fillId="0" borderId="0" xfId="0" applyNumberFormat="1" applyFont="1" applyBorder="1" applyAlignment="1">
      <alignment horizontal="center" vertical="center" wrapText="1"/>
    </xf>
    <xf numFmtId="2" fontId="25" fillId="0" borderId="0" xfId="2" applyNumberFormat="1" applyFont="1" applyBorder="1" applyAlignment="1">
      <alignment horizontal="center" vertical="center" wrapText="1"/>
    </xf>
    <xf numFmtId="1" fontId="25" fillId="0" borderId="0" xfId="2" applyNumberFormat="1"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33" xfId="0" applyFont="1" applyBorder="1" applyAlignment="1">
      <alignment horizontal="center" vertical="center"/>
    </xf>
    <xf numFmtId="0" fontId="15" fillId="0" borderId="27" xfId="0" applyFont="1" applyBorder="1" applyAlignment="1">
      <alignment horizontal="center" vertical="center" wrapText="1"/>
    </xf>
    <xf numFmtId="0" fontId="15" fillId="0" borderId="32" xfId="0" applyFont="1" applyBorder="1" applyAlignment="1">
      <alignment horizontal="center" vertical="center" wrapText="1"/>
    </xf>
    <xf numFmtId="0" fontId="20" fillId="0" borderId="0" xfId="0" applyFont="1" applyFill="1" applyBorder="1" applyAlignment="1">
      <alignment vertical="center"/>
    </xf>
    <xf numFmtId="0" fontId="23" fillId="0" borderId="0" xfId="0" applyFont="1" applyFill="1" applyBorder="1" applyAlignment="1">
      <alignment horizontal="left" vertical="center"/>
    </xf>
    <xf numFmtId="0" fontId="24" fillId="0" borderId="0" xfId="0" applyFont="1" applyFill="1" applyBorder="1" applyAlignment="1">
      <alignment vertical="center"/>
    </xf>
    <xf numFmtId="0" fontId="4" fillId="0" borderId="0" xfId="0" applyFont="1" applyFill="1" applyBorder="1" applyAlignment="1">
      <alignment vertical="center"/>
    </xf>
    <xf numFmtId="0" fontId="6" fillId="9" borderId="3" xfId="0" applyFont="1" applyFill="1" applyBorder="1" applyAlignment="1">
      <alignment horizontal="center"/>
    </xf>
    <xf numFmtId="0" fontId="15" fillId="0" borderId="58"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6" fillId="0" borderId="55" xfId="0" applyFont="1" applyBorder="1" applyAlignment="1">
      <alignment vertical="center"/>
    </xf>
    <xf numFmtId="0" fontId="6" fillId="0" borderId="76" xfId="0" applyFont="1" applyBorder="1" applyAlignment="1">
      <alignment vertical="center"/>
    </xf>
    <xf numFmtId="0" fontId="6" fillId="0" borderId="57" xfId="0" applyFont="1" applyBorder="1" applyAlignment="1">
      <alignment vertical="center"/>
    </xf>
    <xf numFmtId="0" fontId="6" fillId="9" borderId="3" xfId="0" applyFont="1" applyFill="1" applyBorder="1" applyAlignment="1">
      <alignment horizontal="center" vertical="center"/>
    </xf>
    <xf numFmtId="0" fontId="15" fillId="0" borderId="72" xfId="0" applyFont="1" applyBorder="1" applyAlignment="1">
      <alignment horizontal="center" vertical="center"/>
    </xf>
    <xf numFmtId="0" fontId="25" fillId="0" borderId="0" xfId="0" applyFont="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1" fontId="6"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14" fillId="0" borderId="28" xfId="0" applyFont="1" applyBorder="1" applyAlignment="1">
      <alignment horizontal="center" vertical="center"/>
    </xf>
    <xf numFmtId="0" fontId="14" fillId="0" borderId="73" xfId="0" applyFont="1" applyBorder="1" applyAlignment="1">
      <alignment horizontal="center" vertical="center"/>
    </xf>
    <xf numFmtId="0" fontId="14" fillId="0" borderId="0" xfId="0" applyFont="1" applyFill="1" applyBorder="1" applyAlignment="1">
      <alignment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wrapText="1"/>
    </xf>
    <xf numFmtId="0" fontId="12" fillId="0" borderId="3" xfId="0" applyFont="1" applyBorder="1" applyAlignment="1">
      <alignment horizontal="center" vertical="center"/>
    </xf>
    <xf numFmtId="2" fontId="15" fillId="0" borderId="30" xfId="0" applyNumberFormat="1" applyFont="1" applyBorder="1" applyAlignment="1">
      <alignment horizontal="center" vertical="center"/>
    </xf>
    <xf numFmtId="0" fontId="12" fillId="0" borderId="32" xfId="0" applyFont="1" applyBorder="1" applyAlignment="1">
      <alignment horizontal="center" vertical="center"/>
    </xf>
    <xf numFmtId="2" fontId="15" fillId="0" borderId="33" xfId="0" applyNumberFormat="1" applyFont="1" applyBorder="1" applyAlignment="1">
      <alignment horizontal="center" vertical="center"/>
    </xf>
    <xf numFmtId="0" fontId="25" fillId="0" borderId="10" xfId="0" applyFont="1" applyBorder="1" applyAlignment="1">
      <alignment horizontal="left" vertical="center"/>
    </xf>
    <xf numFmtId="0" fontId="15" fillId="0" borderId="26" xfId="0" applyFont="1" applyBorder="1" applyAlignment="1">
      <alignment horizontal="center" vertical="center" wrapText="1"/>
    </xf>
    <xf numFmtId="0" fontId="16" fillId="5" borderId="27" xfId="0" applyFont="1" applyFill="1" applyBorder="1" applyAlignment="1">
      <alignment horizontal="center" vertical="center"/>
    </xf>
    <xf numFmtId="0" fontId="16" fillId="5" borderId="28" xfId="0" applyFont="1" applyFill="1" applyBorder="1" applyAlignment="1">
      <alignment horizontal="center" vertical="center"/>
    </xf>
    <xf numFmtId="0" fontId="15" fillId="0" borderId="29" xfId="0" applyFont="1" applyBorder="1" applyAlignment="1">
      <alignment horizontal="center" vertical="center" wrapText="1"/>
    </xf>
    <xf numFmtId="0" fontId="16" fillId="5" borderId="10" xfId="0" applyFont="1" applyFill="1" applyBorder="1" applyAlignment="1">
      <alignment horizontal="center" vertical="center"/>
    </xf>
    <xf numFmtId="0" fontId="16" fillId="5" borderId="30" xfId="0" applyFont="1" applyFill="1" applyBorder="1" applyAlignment="1">
      <alignment horizontal="center" vertical="center"/>
    </xf>
    <xf numFmtId="0" fontId="15" fillId="0" borderId="31" xfId="0" applyFont="1" applyBorder="1" applyAlignment="1">
      <alignment horizontal="center" vertical="center" wrapText="1"/>
    </xf>
    <xf numFmtId="0" fontId="16" fillId="5" borderId="49" xfId="0" applyFont="1" applyFill="1" applyBorder="1" applyAlignment="1">
      <alignment horizontal="center" vertical="center"/>
    </xf>
    <xf numFmtId="0" fontId="16" fillId="5" borderId="33" xfId="0" applyFont="1" applyFill="1" applyBorder="1" applyAlignment="1">
      <alignment horizontal="center"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15" fillId="5" borderId="27" xfId="0" applyFont="1" applyFill="1" applyBorder="1" applyAlignment="1">
      <alignment horizontal="center" vertical="center"/>
    </xf>
    <xf numFmtId="0" fontId="15" fillId="5" borderId="32" xfId="0" applyFont="1" applyFill="1" applyBorder="1" applyAlignment="1">
      <alignment horizontal="center" vertical="center"/>
    </xf>
    <xf numFmtId="0" fontId="25" fillId="5" borderId="0" xfId="0" applyFont="1" applyFill="1" applyBorder="1" applyAlignment="1">
      <alignment horizontal="center" vertical="center"/>
    </xf>
    <xf numFmtId="0" fontId="20" fillId="7" borderId="4" xfId="0" applyFont="1" applyFill="1" applyBorder="1" applyAlignment="1">
      <alignment horizontal="left" vertical="center"/>
    </xf>
    <xf numFmtId="165" fontId="25" fillId="0" borderId="27" xfId="0" applyNumberFormat="1" applyFont="1" applyBorder="1" applyAlignment="1">
      <alignment horizontal="center" vertical="center"/>
    </xf>
    <xf numFmtId="0" fontId="31" fillId="5" borderId="0" xfId="0" applyFont="1" applyFill="1" applyAlignment="1">
      <alignment horizontal="center" vertical="center" wrapText="1"/>
    </xf>
    <xf numFmtId="0" fontId="14" fillId="6" borderId="41"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7" fillId="0" borderId="0" xfId="0" applyFont="1" applyAlignment="1">
      <alignment horizontal="center" vertical="center" wrapText="1"/>
    </xf>
    <xf numFmtId="0" fontId="31" fillId="6" borderId="35"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25" fillId="0" borderId="29" xfId="0" applyFont="1" applyBorder="1" applyAlignment="1">
      <alignment horizontal="center" vertical="center"/>
    </xf>
    <xf numFmtId="0" fontId="25" fillId="0" borderId="26" xfId="0" applyFont="1" applyBorder="1" applyAlignment="1">
      <alignment horizontal="center" vertical="center"/>
    </xf>
    <xf numFmtId="0" fontId="25" fillId="0" borderId="31" xfId="0" applyFont="1" applyBorder="1" applyAlignment="1">
      <alignment horizontal="center" vertical="center"/>
    </xf>
    <xf numFmtId="0" fontId="25" fillId="0" borderId="45" xfId="0" applyFont="1" applyBorder="1" applyAlignment="1">
      <alignment horizontal="center" vertical="center"/>
    </xf>
    <xf numFmtId="0" fontId="14" fillId="0" borderId="0"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66"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2" fillId="0" borderId="10" xfId="0" applyFont="1" applyBorder="1" applyAlignment="1">
      <alignment horizontal="center" vertical="center"/>
    </xf>
    <xf numFmtId="9" fontId="15" fillId="0" borderId="10" xfId="0" applyNumberFormat="1" applyFont="1" applyBorder="1" applyAlignment="1">
      <alignment horizontal="center" vertical="center"/>
    </xf>
    <xf numFmtId="0" fontId="14" fillId="6" borderId="33"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25" fillId="0" borderId="53" xfId="0" applyFont="1" applyBorder="1" applyAlignment="1">
      <alignment vertical="center"/>
    </xf>
    <xf numFmtId="0" fontId="25" fillId="0" borderId="28" xfId="0" applyFont="1" applyBorder="1" applyAlignment="1">
      <alignment vertical="center"/>
    </xf>
    <xf numFmtId="2" fontId="25" fillId="0" borderId="49" xfId="0" applyNumberFormat="1" applyFont="1" applyBorder="1" applyAlignment="1">
      <alignment horizontal="center" vertical="center"/>
    </xf>
    <xf numFmtId="0" fontId="25" fillId="0" borderId="13" xfId="0" applyFont="1" applyBorder="1" applyAlignment="1">
      <alignment horizontal="center" vertical="center"/>
    </xf>
    <xf numFmtId="1" fontId="25" fillId="0" borderId="13" xfId="0" applyNumberFormat="1" applyFont="1" applyBorder="1" applyAlignment="1">
      <alignment horizontal="center" vertical="center"/>
    </xf>
    <xf numFmtId="2" fontId="25" fillId="0" borderId="13" xfId="0" applyNumberFormat="1" applyFont="1" applyBorder="1" applyAlignment="1">
      <alignment horizontal="center" vertical="center"/>
    </xf>
    <xf numFmtId="0" fontId="25" fillId="0" borderId="44" xfId="0" applyFont="1" applyBorder="1" applyAlignment="1">
      <alignment horizontal="center" vertical="center"/>
    </xf>
    <xf numFmtId="0" fontId="25" fillId="0" borderId="46" xfId="0" applyFont="1" applyBorder="1" applyAlignment="1">
      <alignment horizontal="center" vertical="center"/>
    </xf>
    <xf numFmtId="0" fontId="21" fillId="0" borderId="0" xfId="0" applyFont="1" applyBorder="1" applyAlignment="1">
      <alignment horizontal="center" vertical="center"/>
    </xf>
    <xf numFmtId="0" fontId="28" fillId="0" borderId="32" xfId="0" applyFont="1" applyBorder="1" applyAlignment="1">
      <alignment horizontal="center" vertical="center"/>
    </xf>
    <xf numFmtId="0" fontId="25" fillId="0" borderId="26" xfId="0" applyFont="1" applyBorder="1" applyAlignment="1">
      <alignment horizontal="center" vertical="center" wrapText="1"/>
    </xf>
    <xf numFmtId="1" fontId="25" fillId="0" borderId="27" xfId="0" applyNumberFormat="1" applyFont="1" applyBorder="1" applyAlignment="1">
      <alignment horizontal="center" vertical="center" wrapText="1"/>
    </xf>
    <xf numFmtId="2" fontId="25" fillId="0" borderId="27" xfId="0" applyNumberFormat="1" applyFont="1" applyBorder="1" applyAlignment="1">
      <alignment horizontal="center" vertical="center" wrapText="1"/>
    </xf>
    <xf numFmtId="2" fontId="25" fillId="0" borderId="27" xfId="2" applyNumberFormat="1" applyFont="1" applyBorder="1" applyAlignment="1">
      <alignment horizontal="center" vertical="center" wrapText="1"/>
    </xf>
    <xf numFmtId="1" fontId="25" fillId="0" borderId="27" xfId="2" applyNumberFormat="1" applyFont="1" applyBorder="1" applyAlignment="1">
      <alignment horizontal="center" vertical="center" wrapText="1"/>
    </xf>
    <xf numFmtId="0" fontId="6" fillId="0" borderId="0" xfId="0" applyFont="1" applyFill="1" applyBorder="1" applyAlignment="1">
      <alignment horizontal="center"/>
    </xf>
    <xf numFmtId="2" fontId="25" fillId="0" borderId="13" xfId="2" applyNumberFormat="1" applyFont="1" applyBorder="1" applyAlignment="1">
      <alignment horizontal="center" vertical="center" wrapText="1"/>
    </xf>
    <xf numFmtId="2" fontId="25" fillId="0" borderId="10" xfId="2" applyNumberFormat="1" applyFont="1" applyBorder="1" applyAlignment="1">
      <alignment horizontal="center" vertical="center" wrapText="1"/>
    </xf>
    <xf numFmtId="0" fontId="5" fillId="0" borderId="3" xfId="0" applyFont="1" applyBorder="1" applyAlignment="1">
      <alignment horizontal="center" vertical="center"/>
    </xf>
    <xf numFmtId="164" fontId="25" fillId="0" borderId="0" xfId="2" applyNumberFormat="1" applyFont="1" applyFill="1" applyBorder="1" applyAlignment="1">
      <alignment horizontal="center" vertical="center"/>
    </xf>
    <xf numFmtId="0" fontId="1" fillId="0" borderId="0" xfId="1" applyFont="1" applyAlignment="1" applyProtection="1">
      <alignment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46" xfId="0" applyFont="1" applyBorder="1" applyAlignment="1">
      <alignment vertical="center"/>
    </xf>
    <xf numFmtId="0" fontId="1" fillId="0" borderId="0" xfId="1" applyFont="1" applyBorder="1" applyAlignment="1" applyProtection="1">
      <alignment vertical="center"/>
    </xf>
    <xf numFmtId="2" fontId="6" fillId="0" borderId="0" xfId="0" applyNumberFormat="1" applyFont="1" applyBorder="1" applyAlignment="1">
      <alignment horizontal="center" vertical="center" wrapText="1"/>
    </xf>
    <xf numFmtId="2" fontId="6" fillId="0" borderId="0" xfId="0" applyNumberFormat="1" applyFont="1" applyBorder="1" applyAlignment="1">
      <alignment horizontal="center" vertical="center"/>
    </xf>
    <xf numFmtId="0" fontId="6" fillId="0" borderId="18" xfId="0" applyFont="1" applyBorder="1" applyAlignment="1">
      <alignment vertical="center"/>
    </xf>
    <xf numFmtId="0" fontId="36" fillId="6" borderId="17" xfId="0" applyFont="1" applyFill="1" applyBorder="1" applyAlignment="1">
      <alignment horizontal="center" vertical="center" wrapText="1"/>
    </xf>
    <xf numFmtId="0" fontId="36" fillId="6" borderId="40" xfId="0" applyFont="1" applyFill="1" applyBorder="1" applyAlignment="1">
      <alignment horizontal="center" vertical="center" wrapText="1"/>
    </xf>
    <xf numFmtId="0" fontId="36" fillId="6" borderId="41" xfId="0" applyFont="1" applyFill="1" applyBorder="1" applyAlignment="1">
      <alignment horizontal="center" vertical="center" wrapText="1"/>
    </xf>
    <xf numFmtId="0" fontId="36" fillId="6" borderId="42" xfId="0" applyFont="1" applyFill="1" applyBorder="1" applyAlignment="1">
      <alignment horizontal="center" vertical="center" wrapText="1"/>
    </xf>
    <xf numFmtId="0" fontId="36" fillId="6" borderId="34" xfId="0" applyFont="1" applyFill="1" applyBorder="1" applyAlignment="1">
      <alignment horizontal="center" vertical="center" wrapText="1"/>
    </xf>
    <xf numFmtId="0" fontId="36" fillId="6" borderId="35" xfId="0" applyFont="1" applyFill="1" applyBorder="1" applyAlignment="1">
      <alignment horizontal="center" vertical="center" wrapText="1"/>
    </xf>
    <xf numFmtId="0" fontId="36" fillId="6" borderId="36" xfId="0" applyFont="1" applyFill="1" applyBorder="1" applyAlignment="1">
      <alignment horizontal="center" vertical="center" wrapText="1"/>
    </xf>
    <xf numFmtId="0" fontId="36" fillId="9" borderId="3" xfId="0" applyFont="1" applyFill="1" applyBorder="1" applyAlignment="1">
      <alignment horizontal="center" vertical="center"/>
    </xf>
    <xf numFmtId="0" fontId="6" fillId="0" borderId="45" xfId="0" applyFont="1" applyBorder="1" applyAlignment="1">
      <alignment vertical="center"/>
    </xf>
    <xf numFmtId="0" fontId="6" fillId="0" borderId="7" xfId="0" applyFont="1" applyBorder="1" applyAlignment="1">
      <alignment vertical="center"/>
    </xf>
    <xf numFmtId="0" fontId="6" fillId="0" borderId="0" xfId="0" applyFont="1" applyFill="1" applyAlignment="1">
      <alignment vertical="center"/>
    </xf>
    <xf numFmtId="0" fontId="6" fillId="0" borderId="29" xfId="0" applyFont="1" applyBorder="1" applyAlignment="1">
      <alignment vertical="center"/>
    </xf>
    <xf numFmtId="0" fontId="6" fillId="0" borderId="4" xfId="0" applyFont="1" applyBorder="1" applyAlignment="1">
      <alignment vertical="center"/>
    </xf>
    <xf numFmtId="0" fontId="6" fillId="0" borderId="31" xfId="0" applyFont="1" applyBorder="1" applyAlignment="1">
      <alignment vertical="center"/>
    </xf>
    <xf numFmtId="0" fontId="6" fillId="0" borderId="38" xfId="0" applyFont="1" applyBorder="1" applyAlignment="1">
      <alignment vertical="center"/>
    </xf>
    <xf numFmtId="0" fontId="10" fillId="0" borderId="0" xfId="0" applyFont="1"/>
    <xf numFmtId="0" fontId="36" fillId="6" borderId="66" xfId="0" applyFont="1" applyFill="1" applyBorder="1" applyAlignment="1">
      <alignment horizontal="center" vertical="center" wrapText="1"/>
    </xf>
    <xf numFmtId="0" fontId="36" fillId="6" borderId="67" xfId="0" applyFont="1" applyFill="1" applyBorder="1" applyAlignment="1">
      <alignment horizontal="center" vertical="center" wrapText="1"/>
    </xf>
    <xf numFmtId="0" fontId="36" fillId="6" borderId="18" xfId="0" applyFont="1" applyFill="1" applyBorder="1" applyAlignment="1">
      <alignment horizontal="center" vertical="center" wrapText="1"/>
    </xf>
    <xf numFmtId="0" fontId="6" fillId="0" borderId="52" xfId="0" applyFont="1" applyBorder="1"/>
    <xf numFmtId="0" fontId="6" fillId="0" borderId="26" xfId="0" applyFont="1" applyBorder="1"/>
    <xf numFmtId="0" fontId="6" fillId="0" borderId="27" xfId="0" applyFont="1" applyBorder="1"/>
    <xf numFmtId="0" fontId="6" fillId="0" borderId="53" xfId="0" applyFont="1" applyBorder="1"/>
    <xf numFmtId="0" fontId="6" fillId="0" borderId="28" xfId="0" applyFont="1" applyBorder="1"/>
    <xf numFmtId="0" fontId="6" fillId="0" borderId="12" xfId="0" applyFont="1" applyBorder="1"/>
    <xf numFmtId="0" fontId="6" fillId="0" borderId="43" xfId="0" applyFont="1" applyBorder="1"/>
    <xf numFmtId="0" fontId="6" fillId="0" borderId="13" xfId="0" applyFont="1" applyBorder="1"/>
    <xf numFmtId="0" fontId="6" fillId="0" borderId="11" xfId="0" applyFont="1" applyBorder="1"/>
    <xf numFmtId="0" fontId="6" fillId="0" borderId="44" xfId="0" applyFont="1" applyBorder="1"/>
    <xf numFmtId="0" fontId="6" fillId="0" borderId="38" xfId="0" applyFont="1" applyBorder="1"/>
    <xf numFmtId="0" fontId="6" fillId="0" borderId="31" xfId="0" applyFont="1" applyBorder="1"/>
    <xf numFmtId="0" fontId="6" fillId="0" borderId="32" xfId="0" applyFont="1" applyBorder="1"/>
    <xf numFmtId="0" fontId="6" fillId="0" borderId="62" xfId="0" applyFont="1" applyBorder="1"/>
    <xf numFmtId="0" fontId="6" fillId="0" borderId="33" xfId="0" applyFont="1" applyBorder="1"/>
    <xf numFmtId="0" fontId="6" fillId="0" borderId="7" xfId="0" applyFont="1" applyBorder="1"/>
    <xf numFmtId="0" fontId="6" fillId="0" borderId="45" xfId="0" applyFont="1" applyBorder="1"/>
    <xf numFmtId="0" fontId="6" fillId="0" borderId="10" xfId="0" applyFont="1" applyBorder="1"/>
    <xf numFmtId="0" fontId="6" fillId="0" borderId="9" xfId="0" applyFont="1" applyBorder="1"/>
    <xf numFmtId="0" fontId="6" fillId="0" borderId="46" xfId="0" applyFont="1" applyBorder="1"/>
    <xf numFmtId="0" fontId="6" fillId="0" borderId="0" xfId="0" applyFont="1" applyBorder="1"/>
    <xf numFmtId="3" fontId="6" fillId="0" borderId="0" xfId="0" applyNumberFormat="1" applyFont="1" applyAlignment="1">
      <alignment vertical="center"/>
    </xf>
    <xf numFmtId="4" fontId="6" fillId="0" borderId="0" xfId="0" applyNumberFormat="1" applyFont="1" applyAlignment="1">
      <alignment vertical="center"/>
    </xf>
    <xf numFmtId="0" fontId="6" fillId="8" borderId="0" xfId="0" applyFont="1" applyFill="1" applyAlignment="1">
      <alignment vertical="center"/>
    </xf>
    <xf numFmtId="0" fontId="6" fillId="0" borderId="13" xfId="0" applyFont="1" applyBorder="1" applyAlignment="1">
      <alignment vertical="center"/>
    </xf>
    <xf numFmtId="0" fontId="6" fillId="0" borderId="17" xfId="0" applyFont="1" applyBorder="1" applyAlignment="1">
      <alignment vertical="center"/>
    </xf>
    <xf numFmtId="0" fontId="6" fillId="0" borderId="16"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14" fillId="6" borderId="4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3" fillId="0" borderId="37" xfId="0" applyFont="1" applyBorder="1" applyAlignment="1">
      <alignment vertical="center"/>
    </xf>
    <xf numFmtId="0" fontId="40" fillId="0" borderId="37" xfId="1" applyFont="1" applyFill="1" applyBorder="1" applyAlignment="1" applyProtection="1">
      <alignment vertical="center"/>
    </xf>
    <xf numFmtId="0" fontId="28" fillId="0" borderId="56" xfId="0" applyFont="1" applyBorder="1" applyAlignment="1">
      <alignment horizontal="center" vertical="center"/>
    </xf>
    <xf numFmtId="0" fontId="14" fillId="5" borderId="37" xfId="0" applyFont="1" applyFill="1" applyBorder="1" applyAlignment="1">
      <alignment vertical="center"/>
    </xf>
    <xf numFmtId="0" fontId="31" fillId="0" borderId="37" xfId="0" applyFont="1" applyBorder="1" applyAlignment="1">
      <alignment horizontal="center" vertical="center"/>
    </xf>
    <xf numFmtId="0" fontId="41" fillId="0" borderId="0" xfId="0" applyFont="1" applyAlignment="1">
      <alignment vertical="center"/>
    </xf>
    <xf numFmtId="3" fontId="5" fillId="3" borderId="35" xfId="0" applyNumberFormat="1" applyFont="1" applyFill="1" applyBorder="1" applyAlignment="1">
      <alignment horizontal="center" vertical="center"/>
    </xf>
    <xf numFmtId="0" fontId="14" fillId="6" borderId="28"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4" fillId="6" borderId="17" xfId="0" applyFont="1" applyFill="1" applyBorder="1" applyAlignment="1">
      <alignment horizontal="center" vertical="center"/>
    </xf>
    <xf numFmtId="0" fontId="14" fillId="6" borderId="18" xfId="0" applyFont="1" applyFill="1" applyBorder="1" applyAlignment="1">
      <alignment horizontal="center" vertical="center"/>
    </xf>
    <xf numFmtId="0" fontId="14" fillId="6" borderId="16"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39" xfId="0" applyFont="1" applyFill="1" applyBorder="1" applyAlignment="1">
      <alignment horizontal="center" vertical="center"/>
    </xf>
    <xf numFmtId="0" fontId="5" fillId="6" borderId="25" xfId="0" applyFont="1" applyFill="1" applyBorder="1" applyAlignment="1">
      <alignment horizontal="center" vertical="center"/>
    </xf>
    <xf numFmtId="0" fontId="14" fillId="6" borderId="27"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9" xfId="0" applyFont="1" applyFill="1" applyBorder="1" applyAlignment="1">
      <alignment horizontal="center" vertical="center" wrapText="1"/>
    </xf>
    <xf numFmtId="49" fontId="25" fillId="0" borderId="40" xfId="0" applyNumberFormat="1" applyFont="1" applyBorder="1" applyAlignment="1">
      <alignment horizontal="center" vertical="center"/>
    </xf>
    <xf numFmtId="0" fontId="25" fillId="0" borderId="51" xfId="0" applyFont="1" applyBorder="1" applyAlignment="1">
      <alignment horizontal="center" vertical="center"/>
    </xf>
    <xf numFmtId="0" fontId="25" fillId="0" borderId="48" xfId="0" applyFont="1" applyBorder="1" applyAlignment="1">
      <alignment horizontal="center" vertical="center"/>
    </xf>
    <xf numFmtId="0" fontId="5" fillId="6" borderId="59" xfId="0" applyFont="1" applyFill="1" applyBorder="1" applyAlignment="1">
      <alignment horizontal="center" vertical="center" wrapText="1"/>
    </xf>
    <xf numFmtId="0" fontId="5" fillId="6" borderId="58" xfId="0" applyFont="1" applyFill="1" applyBorder="1" applyAlignment="1">
      <alignment horizontal="center" vertical="center"/>
    </xf>
    <xf numFmtId="0" fontId="5" fillId="6" borderId="61" xfId="0" applyFont="1" applyFill="1" applyBorder="1" applyAlignment="1">
      <alignment horizontal="center"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29" xfId="0" applyFont="1" applyBorder="1" applyAlignment="1">
      <alignment horizontal="left" vertical="center"/>
    </xf>
    <xf numFmtId="0" fontId="21" fillId="0" borderId="3" xfId="0" applyFont="1" applyBorder="1" applyAlignment="1">
      <alignment horizontal="left" vertical="center"/>
    </xf>
    <xf numFmtId="49" fontId="25" fillId="0" borderId="26" xfId="0" applyNumberFormat="1" applyFont="1" applyBorder="1" applyAlignment="1">
      <alignment horizontal="center" vertical="center"/>
    </xf>
    <xf numFmtId="49" fontId="25" fillId="0" borderId="29" xfId="0" applyNumberFormat="1" applyFont="1" applyBorder="1" applyAlignment="1">
      <alignment horizontal="center" vertical="center"/>
    </xf>
    <xf numFmtId="49" fontId="25" fillId="0" borderId="43" xfId="0" applyNumberFormat="1" applyFont="1" applyBorder="1" applyAlignment="1">
      <alignment horizontal="center" vertical="center"/>
    </xf>
    <xf numFmtId="49" fontId="25" fillId="0" borderId="31" xfId="0" applyNumberFormat="1" applyFont="1" applyBorder="1" applyAlignment="1">
      <alignment horizontal="center" vertical="center"/>
    </xf>
    <xf numFmtId="49" fontId="25" fillId="0" borderId="45" xfId="0" applyNumberFormat="1" applyFont="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14" fillId="6" borderId="34"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6" xfId="0" applyFont="1" applyFill="1" applyBorder="1" applyAlignment="1">
      <alignment horizontal="center" vertical="center"/>
    </xf>
    <xf numFmtId="0" fontId="5" fillId="6" borderId="58"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31" fillId="6" borderId="34" xfId="0" applyFont="1" applyFill="1" applyBorder="1" applyAlignment="1">
      <alignment horizontal="center" vertical="center" wrapText="1"/>
    </xf>
    <xf numFmtId="0" fontId="31" fillId="6" borderId="35" xfId="0" applyFont="1" applyFill="1" applyBorder="1" applyAlignment="1">
      <alignment horizontal="center" vertical="center" wrapText="1"/>
    </xf>
    <xf numFmtId="0" fontId="31" fillId="6" borderId="36" xfId="0" applyFont="1" applyFill="1" applyBorder="1" applyAlignment="1">
      <alignment horizontal="center" vertical="center" wrapText="1"/>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10" xfId="0" applyFont="1" applyBorder="1" applyAlignment="1">
      <alignment horizontal="center" vertical="center"/>
    </xf>
    <xf numFmtId="0" fontId="21" fillId="0" borderId="46" xfId="0" applyFont="1" applyBorder="1" applyAlignment="1">
      <alignment horizontal="center" vertical="center"/>
    </xf>
    <xf numFmtId="0" fontId="25" fillId="0" borderId="40"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29" xfId="0" applyNumberFormat="1" applyFont="1" applyBorder="1" applyAlignment="1">
      <alignment horizontal="center" vertical="center"/>
    </xf>
    <xf numFmtId="49" fontId="15" fillId="0" borderId="43" xfId="0" applyNumberFormat="1" applyFont="1" applyBorder="1" applyAlignment="1">
      <alignment horizontal="center" vertical="center"/>
    </xf>
    <xf numFmtId="49" fontId="15" fillId="0" borderId="26" xfId="0" applyNumberFormat="1" applyFont="1" applyBorder="1" applyAlignment="1">
      <alignment horizontal="center" vertical="center"/>
    </xf>
    <xf numFmtId="49" fontId="15" fillId="0" borderId="31" xfId="0" applyNumberFormat="1" applyFont="1" applyBorder="1" applyAlignment="1">
      <alignment horizontal="center" vertical="center"/>
    </xf>
    <xf numFmtId="49" fontId="25" fillId="0" borderId="40" xfId="0" applyNumberFormat="1" applyFont="1" applyBorder="1" applyAlignment="1">
      <alignment horizontal="center" vertical="center" wrapText="1"/>
    </xf>
    <xf numFmtId="0" fontId="25" fillId="0" borderId="51" xfId="0" applyFont="1" applyBorder="1" applyAlignment="1">
      <alignment horizontal="center" vertical="center" wrapText="1"/>
    </xf>
    <xf numFmtId="0" fontId="25" fillId="0" borderId="48" xfId="0" applyFont="1" applyBorder="1" applyAlignment="1">
      <alignment horizontal="center" vertical="center" wrapText="1"/>
    </xf>
    <xf numFmtId="0" fontId="14" fillId="6" borderId="52" xfId="0" applyFont="1" applyFill="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3" fillId="2" borderId="37"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25" xfId="0" applyFont="1" applyFill="1" applyBorder="1" applyAlignment="1">
      <alignment horizontal="center" vertical="center"/>
    </xf>
    <xf numFmtId="0" fontId="31" fillId="6" borderId="58" xfId="0" applyFont="1" applyFill="1" applyBorder="1" applyAlignment="1">
      <alignment horizontal="center" vertical="center"/>
    </xf>
    <xf numFmtId="0" fontId="31" fillId="6" borderId="59" xfId="0" applyFont="1" applyFill="1" applyBorder="1" applyAlignment="1">
      <alignment horizontal="center" vertical="center"/>
    </xf>
    <xf numFmtId="0" fontId="31" fillId="6" borderId="54" xfId="0" applyFont="1" applyFill="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right" vertical="center" wrapText="1"/>
    </xf>
    <xf numFmtId="0" fontId="14" fillId="6" borderId="59" xfId="0" applyFont="1" applyFill="1" applyBorder="1" applyAlignment="1">
      <alignment horizontal="center" vertical="center" wrapText="1"/>
    </xf>
    <xf numFmtId="0" fontId="31" fillId="5" borderId="0" xfId="0" applyFont="1" applyFill="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21" fillId="0" borderId="3" xfId="0" applyFont="1" applyBorder="1" applyAlignment="1">
      <alignment horizontal="center" vertical="center"/>
    </xf>
    <xf numFmtId="0" fontId="21" fillId="0" borderId="30"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31" fillId="0" borderId="19" xfId="0" applyFont="1" applyBorder="1" applyAlignment="1">
      <alignment horizontal="left" vertical="justify" wrapText="1" indent="1"/>
    </xf>
    <xf numFmtId="0" fontId="31" fillId="0" borderId="0" xfId="0" applyFont="1" applyAlignment="1">
      <alignment horizontal="left" vertical="justify" wrapText="1" indent="1"/>
    </xf>
    <xf numFmtId="0" fontId="31" fillId="0" borderId="20" xfId="0" applyFont="1" applyBorder="1" applyAlignment="1">
      <alignment horizontal="left" vertical="justify" wrapText="1" inden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28" fillId="0" borderId="60" xfId="0" applyFont="1" applyBorder="1" applyAlignment="1">
      <alignment horizontal="center" vertical="center" wrapText="1"/>
    </xf>
    <xf numFmtId="0" fontId="21" fillId="0" borderId="49" xfId="0" applyFont="1" applyBorder="1" applyAlignment="1">
      <alignment horizontal="center" vertical="center"/>
    </xf>
    <xf numFmtId="0" fontId="21" fillId="0" borderId="47" xfId="0" applyFont="1" applyBorder="1" applyAlignment="1">
      <alignment horizontal="center" vertical="center"/>
    </xf>
    <xf numFmtId="0" fontId="14" fillId="6" borderId="33" xfId="0" applyFont="1" applyFill="1" applyBorder="1" applyAlignment="1">
      <alignment horizontal="center" vertical="center" wrapText="1"/>
    </xf>
    <xf numFmtId="0" fontId="25" fillId="0" borderId="26" xfId="0" applyFont="1" applyBorder="1" applyAlignment="1">
      <alignment horizontal="center" vertical="center"/>
    </xf>
    <xf numFmtId="0" fontId="25" fillId="0" borderId="29" xfId="0" applyFont="1" applyBorder="1" applyAlignment="1">
      <alignment horizontal="center" vertical="center"/>
    </xf>
    <xf numFmtId="0" fontId="25" fillId="0" borderId="31" xfId="0" applyFont="1" applyBorder="1" applyAlignment="1">
      <alignment horizontal="center" vertical="center"/>
    </xf>
    <xf numFmtId="0" fontId="25" fillId="0" borderId="45" xfId="0" applyFont="1" applyBorder="1" applyAlignment="1">
      <alignment horizontal="center" vertical="center"/>
    </xf>
    <xf numFmtId="0" fontId="14" fillId="6" borderId="53" xfId="0" applyFont="1" applyFill="1" applyBorder="1" applyAlignment="1">
      <alignment horizontal="center" vertical="center" wrapText="1"/>
    </xf>
    <xf numFmtId="0" fontId="14" fillId="6" borderId="24" xfId="0" applyFont="1" applyFill="1" applyBorder="1" applyAlignment="1">
      <alignment horizontal="center" vertical="center"/>
    </xf>
    <xf numFmtId="0" fontId="14" fillId="6" borderId="39" xfId="0" applyFont="1" applyFill="1" applyBorder="1" applyAlignment="1">
      <alignment horizontal="center" vertical="center"/>
    </xf>
    <xf numFmtId="0" fontId="14" fillId="6" borderId="25" xfId="0" applyFont="1" applyFill="1" applyBorder="1" applyAlignment="1">
      <alignment horizontal="center" vertical="center"/>
    </xf>
    <xf numFmtId="0" fontId="5" fillId="2" borderId="39" xfId="0" applyFont="1" applyFill="1" applyBorder="1" applyAlignment="1">
      <alignment horizontal="center" vertical="center"/>
    </xf>
    <xf numFmtId="0" fontId="14" fillId="6" borderId="40" xfId="0" applyFont="1" applyFill="1" applyBorder="1" applyAlignment="1">
      <alignment horizontal="center" vertical="center"/>
    </xf>
    <xf numFmtId="0" fontId="14" fillId="6" borderId="41" xfId="0" applyFont="1" applyFill="1" applyBorder="1" applyAlignment="1">
      <alignment horizontal="center" vertical="center"/>
    </xf>
    <xf numFmtId="0" fontId="14" fillId="6" borderId="42" xfId="0" applyFont="1" applyFill="1" applyBorder="1" applyAlignment="1">
      <alignment horizontal="center" vertical="center"/>
    </xf>
    <xf numFmtId="0" fontId="10" fillId="14" borderId="24" xfId="0" applyFont="1" applyFill="1" applyBorder="1" applyAlignment="1">
      <alignment horizontal="center"/>
    </xf>
    <xf numFmtId="0" fontId="10" fillId="14" borderId="39" xfId="0" applyFont="1" applyFill="1" applyBorder="1" applyAlignment="1">
      <alignment horizontal="center"/>
    </xf>
    <xf numFmtId="0" fontId="10" fillId="14" borderId="25" xfId="0" applyFont="1" applyFill="1" applyBorder="1" applyAlignment="1">
      <alignment horizontal="center"/>
    </xf>
    <xf numFmtId="0" fontId="10" fillId="6" borderId="24" xfId="0" applyFont="1" applyFill="1" applyBorder="1" applyAlignment="1">
      <alignment horizontal="center"/>
    </xf>
    <xf numFmtId="0" fontId="10" fillId="6" borderId="39" xfId="0" applyFont="1" applyFill="1" applyBorder="1" applyAlignment="1">
      <alignment horizontal="center"/>
    </xf>
    <xf numFmtId="0" fontId="10" fillId="6" borderId="25" xfId="0" applyFont="1" applyFill="1" applyBorder="1" applyAlignment="1">
      <alignment horizontal="center"/>
    </xf>
    <xf numFmtId="0" fontId="7" fillId="6" borderId="74" xfId="0" applyFont="1" applyFill="1" applyBorder="1" applyAlignment="1">
      <alignment horizontal="center" vertical="center" wrapText="1"/>
    </xf>
    <xf numFmtId="0" fontId="7" fillId="6" borderId="75" xfId="0" applyFont="1" applyFill="1" applyBorder="1" applyAlignment="1">
      <alignment horizontal="center" vertical="center"/>
    </xf>
    <xf numFmtId="0" fontId="39" fillId="0" borderId="26" xfId="0" applyFont="1" applyBorder="1" applyAlignment="1">
      <alignment horizontal="center" vertical="center"/>
    </xf>
    <xf numFmtId="0" fontId="39" fillId="0" borderId="43" xfId="0" applyFont="1" applyBorder="1" applyAlignment="1">
      <alignment horizontal="center" vertical="center"/>
    </xf>
    <xf numFmtId="0" fontId="39" fillId="0" borderId="31" xfId="0" applyFont="1" applyBorder="1" applyAlignment="1">
      <alignment horizontal="center" vertical="center"/>
    </xf>
    <xf numFmtId="0" fontId="39" fillId="0" borderId="45" xfId="0" applyFont="1" applyBorder="1" applyAlignment="1">
      <alignment horizontal="center" vertical="center"/>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15" borderId="0"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5" borderId="26" xfId="0" applyFont="1" applyFill="1" applyBorder="1" applyAlignment="1">
      <alignment horizontal="center" vertical="center"/>
    </xf>
    <xf numFmtId="0" fontId="15" fillId="5" borderId="31" xfId="0" applyFont="1" applyFill="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21" xfId="0" applyFont="1" applyBorder="1" applyAlignment="1">
      <alignment horizontal="center" vertical="center"/>
    </xf>
    <xf numFmtId="0" fontId="29" fillId="10" borderId="0" xfId="0" applyFont="1" applyFill="1" applyAlignment="1">
      <alignment horizontal="center"/>
    </xf>
    <xf numFmtId="0" fontId="32" fillId="0" borderId="0" xfId="0" applyFont="1" applyAlignment="1">
      <alignment horizontal="center"/>
    </xf>
    <xf numFmtId="0" fontId="11" fillId="0" borderId="0" xfId="0" applyFont="1" applyAlignment="1">
      <alignment horizontal="left"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3" xfId="0" applyFont="1" applyFill="1" applyBorder="1" applyAlignment="1">
      <alignment horizontal="center" vertical="center"/>
    </xf>
    <xf numFmtId="0" fontId="14" fillId="6" borderId="10"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10" fillId="12" borderId="4" xfId="0" applyFont="1" applyFill="1" applyBorder="1" applyAlignment="1">
      <alignment horizontal="center" vertical="center"/>
    </xf>
    <xf numFmtId="0" fontId="10" fillId="12" borderId="6" xfId="0" applyFont="1" applyFill="1" applyBorder="1" applyAlignment="1">
      <alignment horizontal="center" vertical="center"/>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5" fillId="0" borderId="47" xfId="0" applyFont="1" applyBorder="1" applyAlignment="1">
      <alignment horizontal="center" vertical="center"/>
    </xf>
    <xf numFmtId="3" fontId="21" fillId="0" borderId="40" xfId="0" applyNumberFormat="1" applyFont="1" applyFill="1" applyBorder="1" applyAlignment="1">
      <alignment horizontal="center" vertical="center"/>
    </xf>
    <xf numFmtId="0" fontId="21" fillId="0" borderId="27" xfId="0" applyFont="1" applyFill="1" applyBorder="1" applyAlignment="1">
      <alignment horizontal="center" vertical="center"/>
    </xf>
    <xf numFmtId="1" fontId="21" fillId="0" borderId="27" xfId="0" applyNumberFormat="1" applyFont="1" applyFill="1" applyBorder="1" applyAlignment="1">
      <alignment horizontal="center" vertical="center"/>
    </xf>
    <xf numFmtId="1" fontId="21" fillId="0" borderId="28" xfId="0" applyNumberFormat="1" applyFont="1" applyFill="1" applyBorder="1" applyAlignment="1">
      <alignment horizontal="center" vertical="center"/>
    </xf>
    <xf numFmtId="3" fontId="21" fillId="0" borderId="48" xfId="0" applyNumberFormat="1" applyFont="1" applyFill="1" applyBorder="1" applyAlignment="1">
      <alignment horizontal="center" vertical="center"/>
    </xf>
    <xf numFmtId="0" fontId="21" fillId="0" borderId="32" xfId="0" applyFont="1" applyFill="1" applyBorder="1" applyAlignment="1">
      <alignment horizontal="center" vertical="center"/>
    </xf>
    <xf numFmtId="1" fontId="21" fillId="0" borderId="32" xfId="0" applyNumberFormat="1" applyFont="1" applyFill="1" applyBorder="1" applyAlignment="1">
      <alignment horizontal="center" vertical="center"/>
    </xf>
    <xf numFmtId="1" fontId="21" fillId="0" borderId="33" xfId="0" applyNumberFormat="1" applyFont="1" applyFill="1" applyBorder="1" applyAlignment="1">
      <alignment horizontal="center" vertical="center"/>
    </xf>
    <xf numFmtId="3" fontId="21" fillId="0" borderId="51" xfId="0" applyNumberFormat="1" applyFont="1" applyFill="1" applyBorder="1" applyAlignment="1">
      <alignment horizontal="center" vertical="center"/>
    </xf>
    <xf numFmtId="0" fontId="21" fillId="0" borderId="10" xfId="0" applyFont="1" applyFill="1" applyBorder="1" applyAlignment="1">
      <alignment horizontal="center" vertical="center"/>
    </xf>
    <xf numFmtId="1" fontId="21" fillId="0" borderId="10" xfId="0" applyNumberFormat="1" applyFont="1" applyFill="1" applyBorder="1" applyAlignment="1">
      <alignment horizontal="center" vertical="center"/>
    </xf>
    <xf numFmtId="1" fontId="21" fillId="0" borderId="46" xfId="0" applyNumberFormat="1" applyFont="1" applyFill="1" applyBorder="1" applyAlignment="1">
      <alignment horizontal="center" vertical="center"/>
    </xf>
    <xf numFmtId="0" fontId="16" fillId="0" borderId="26" xfId="0" applyFont="1" applyFill="1" applyBorder="1" applyAlignment="1">
      <alignment horizontal="center" vertical="center"/>
    </xf>
    <xf numFmtId="3" fontId="15" fillId="0" borderId="27" xfId="0" applyNumberFormat="1" applyFont="1" applyFill="1" applyBorder="1" applyAlignment="1">
      <alignment horizontal="center" vertical="center"/>
    </xf>
    <xf numFmtId="0" fontId="15" fillId="0" borderId="27" xfId="0" applyFont="1" applyFill="1" applyBorder="1" applyAlignment="1">
      <alignment vertical="center"/>
    </xf>
    <xf numFmtId="0" fontId="15" fillId="0" borderId="28" xfId="0" applyFont="1" applyFill="1" applyBorder="1" applyAlignment="1">
      <alignment vertical="center"/>
    </xf>
    <xf numFmtId="0" fontId="16" fillId="0" borderId="29" xfId="0" applyFont="1" applyFill="1" applyBorder="1" applyAlignment="1">
      <alignment horizontal="center" vertical="center"/>
    </xf>
    <xf numFmtId="3" fontId="15" fillId="0" borderId="3" xfId="0" applyNumberFormat="1" applyFont="1" applyFill="1" applyBorder="1" applyAlignment="1">
      <alignment horizontal="center" vertical="center"/>
    </xf>
    <xf numFmtId="0" fontId="15" fillId="0" borderId="30" xfId="0" applyFont="1" applyFill="1" applyBorder="1" applyAlignment="1">
      <alignment vertical="center"/>
    </xf>
    <xf numFmtId="0" fontId="16" fillId="0" borderId="31" xfId="0" applyFont="1" applyFill="1" applyBorder="1" applyAlignment="1">
      <alignment horizontal="center" vertical="center"/>
    </xf>
    <xf numFmtId="3" fontId="15" fillId="0" borderId="32" xfId="0" applyNumberFormat="1" applyFont="1" applyFill="1" applyBorder="1" applyAlignment="1">
      <alignment horizontal="center" vertical="center"/>
    </xf>
    <xf numFmtId="0" fontId="15" fillId="0" borderId="33" xfId="0" applyFont="1" applyFill="1" applyBorder="1" applyAlignment="1">
      <alignment vertical="center"/>
    </xf>
    <xf numFmtId="0" fontId="16" fillId="0" borderId="45" xfId="0" applyFont="1" applyFill="1" applyBorder="1" applyAlignment="1">
      <alignment horizontal="center" vertical="center"/>
    </xf>
    <xf numFmtId="3" fontId="15" fillId="0" borderId="10" xfId="0" applyNumberFormat="1" applyFont="1" applyFill="1" applyBorder="1" applyAlignment="1">
      <alignment horizontal="center" vertical="center"/>
    </xf>
    <xf numFmtId="0" fontId="15" fillId="0" borderId="10" xfId="0" applyFont="1" applyFill="1" applyBorder="1" applyAlignment="1">
      <alignment vertical="center"/>
    </xf>
    <xf numFmtId="0" fontId="15" fillId="0" borderId="46" xfId="0" applyFont="1" applyFill="1" applyBorder="1" applyAlignment="1">
      <alignment vertical="center"/>
    </xf>
    <xf numFmtId="3" fontId="28" fillId="0" borderId="26" xfId="0" applyNumberFormat="1" applyFont="1" applyFill="1" applyBorder="1" applyAlignment="1">
      <alignment horizontal="center" vertical="center"/>
    </xf>
    <xf numFmtId="3" fontId="28" fillId="0" borderId="41" xfId="0" applyNumberFormat="1" applyFont="1" applyFill="1" applyBorder="1" applyAlignment="1">
      <alignment horizontal="center" vertical="center"/>
    </xf>
    <xf numFmtId="3" fontId="28" fillId="0" borderId="27" xfId="0" applyNumberFormat="1" applyFont="1" applyFill="1" applyBorder="1" applyAlignment="1">
      <alignment horizontal="center" vertical="center"/>
    </xf>
    <xf numFmtId="0" fontId="28" fillId="0" borderId="52" xfId="0" applyFont="1" applyFill="1" applyBorder="1" applyAlignment="1">
      <alignment horizontal="center" vertical="center"/>
    </xf>
    <xf numFmtId="0" fontId="28" fillId="0" borderId="27"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28" fillId="0" borderId="29" xfId="0" applyFont="1" applyFill="1" applyBorder="1" applyAlignment="1">
      <alignment horizontal="center" vertical="center"/>
    </xf>
    <xf numFmtId="3" fontId="28" fillId="0" borderId="3" xfId="0" applyNumberFormat="1" applyFont="1" applyFill="1" applyBorder="1" applyAlignment="1">
      <alignment horizontal="center" vertical="center"/>
    </xf>
    <xf numFmtId="3" fontId="28" fillId="0" borderId="10" xfId="0" applyNumberFormat="1"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3"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21" fillId="0" borderId="29" xfId="0" applyFont="1" applyFill="1" applyBorder="1" applyAlignment="1">
      <alignment vertical="center"/>
    </xf>
    <xf numFmtId="0" fontId="31" fillId="0" borderId="3" xfId="0" applyFont="1" applyFill="1" applyBorder="1" applyAlignment="1">
      <alignment horizontal="center" vertical="center"/>
    </xf>
    <xf numFmtId="0" fontId="21" fillId="0" borderId="3" xfId="0" applyFont="1" applyFill="1" applyBorder="1" applyAlignment="1">
      <alignment vertical="center"/>
    </xf>
    <xf numFmtId="0" fontId="21" fillId="0" borderId="4" xfId="0" applyFont="1" applyFill="1" applyBorder="1" applyAlignment="1">
      <alignment horizontal="center" vertical="center"/>
    </xf>
    <xf numFmtId="0" fontId="21" fillId="0" borderId="4" xfId="0" applyFont="1" applyFill="1" applyBorder="1" applyAlignment="1">
      <alignment vertical="center"/>
    </xf>
    <xf numFmtId="0" fontId="21" fillId="0" borderId="3" xfId="0" applyFont="1" applyFill="1" applyBorder="1" applyAlignment="1">
      <alignment vertical="center" wrapText="1"/>
    </xf>
    <xf numFmtId="0" fontId="21" fillId="0" borderId="31" xfId="0" applyFont="1" applyFill="1" applyBorder="1" applyAlignment="1">
      <alignment vertical="center"/>
    </xf>
    <xf numFmtId="0" fontId="31" fillId="0" borderId="32" xfId="0" applyFont="1" applyFill="1" applyBorder="1" applyAlignment="1">
      <alignment horizontal="center" vertical="center"/>
    </xf>
    <xf numFmtId="3" fontId="28" fillId="0" borderId="49" xfId="0" applyNumberFormat="1" applyFont="1" applyFill="1" applyBorder="1" applyAlignment="1">
      <alignment horizontal="center" vertical="center"/>
    </xf>
    <xf numFmtId="0" fontId="21" fillId="0" borderId="32" xfId="0" applyFont="1" applyFill="1" applyBorder="1" applyAlignment="1">
      <alignment vertical="center"/>
    </xf>
    <xf numFmtId="0" fontId="21" fillId="0" borderId="38" xfId="0" applyFont="1" applyFill="1" applyBorder="1" applyAlignment="1">
      <alignment horizontal="center" vertical="center"/>
    </xf>
    <xf numFmtId="0" fontId="21" fillId="0" borderId="38" xfId="0" applyFont="1" applyFill="1" applyBorder="1" applyAlignment="1">
      <alignment vertical="center"/>
    </xf>
    <xf numFmtId="0" fontId="21" fillId="0" borderId="32" xfId="0" applyFont="1" applyFill="1" applyBorder="1" applyAlignment="1">
      <alignment vertical="center" wrapText="1"/>
    </xf>
    <xf numFmtId="0" fontId="31" fillId="0" borderId="33" xfId="0" applyFont="1" applyFill="1" applyBorder="1" applyAlignment="1">
      <alignment horizontal="center" vertical="center" wrapText="1"/>
    </xf>
    <xf numFmtId="3" fontId="15" fillId="0" borderId="45" xfId="0" applyNumberFormat="1" applyFont="1" applyFill="1" applyBorder="1" applyAlignment="1">
      <alignment horizontal="center" vertical="center"/>
    </xf>
    <xf numFmtId="3" fontId="15" fillId="0" borderId="46" xfId="0" applyNumberFormat="1" applyFont="1" applyFill="1" applyBorder="1" applyAlignment="1">
      <alignment horizontal="center" vertical="center"/>
    </xf>
    <xf numFmtId="0" fontId="15" fillId="0" borderId="45" xfId="0" applyFont="1" applyFill="1" applyBorder="1" applyAlignment="1">
      <alignment vertical="center"/>
    </xf>
    <xf numFmtId="0" fontId="15" fillId="0" borderId="9" xfId="0" applyFont="1" applyFill="1" applyBorder="1" applyAlignment="1">
      <alignment vertical="center"/>
    </xf>
    <xf numFmtId="3" fontId="15" fillId="0" borderId="29" xfId="0" applyNumberFormat="1" applyFont="1" applyFill="1" applyBorder="1" applyAlignment="1">
      <alignment horizontal="center" vertical="center"/>
    </xf>
    <xf numFmtId="3" fontId="15" fillId="0" borderId="30" xfId="0" applyNumberFormat="1" applyFont="1" applyFill="1" applyBorder="1" applyAlignment="1">
      <alignment horizontal="center" vertical="center"/>
    </xf>
    <xf numFmtId="0" fontId="15" fillId="0" borderId="29" xfId="0" applyFont="1" applyFill="1" applyBorder="1" applyAlignment="1">
      <alignment vertical="center"/>
    </xf>
    <xf numFmtId="0" fontId="15" fillId="0" borderId="6" xfId="0" applyFont="1" applyFill="1" applyBorder="1" applyAlignment="1">
      <alignment vertical="center"/>
    </xf>
    <xf numFmtId="3" fontId="15" fillId="0" borderId="43" xfId="0" applyNumberFormat="1" applyFont="1" applyFill="1" applyBorder="1" applyAlignment="1">
      <alignment horizontal="center" vertical="center"/>
    </xf>
    <xf numFmtId="3" fontId="15" fillId="0" borderId="13" xfId="0" applyNumberFormat="1" applyFont="1" applyFill="1" applyBorder="1" applyAlignment="1">
      <alignment horizontal="center" vertical="center"/>
    </xf>
    <xf numFmtId="3" fontId="15" fillId="0" borderId="44" xfId="0" applyNumberFormat="1" applyFont="1" applyFill="1" applyBorder="1" applyAlignment="1">
      <alignment horizontal="center" vertical="center"/>
    </xf>
    <xf numFmtId="0" fontId="15" fillId="0" borderId="43" xfId="0" applyFont="1" applyFill="1" applyBorder="1" applyAlignment="1">
      <alignment vertical="center"/>
    </xf>
    <xf numFmtId="0" fontId="15" fillId="0" borderId="13" xfId="0" applyFont="1" applyFill="1" applyBorder="1" applyAlignment="1">
      <alignment vertical="center"/>
    </xf>
    <xf numFmtId="0" fontId="15" fillId="0" borderId="44" xfId="0" applyFont="1" applyFill="1" applyBorder="1" applyAlignment="1">
      <alignment vertical="center"/>
    </xf>
    <xf numFmtId="0" fontId="15" fillId="0" borderId="11" xfId="0" applyFont="1" applyFill="1" applyBorder="1" applyAlignment="1">
      <alignment vertical="center"/>
    </xf>
    <xf numFmtId="4" fontId="5" fillId="0" borderId="34" xfId="0" applyNumberFormat="1" applyFont="1" applyFill="1" applyBorder="1" applyAlignment="1">
      <alignment horizontal="center" vertical="center"/>
    </xf>
    <xf numFmtId="4" fontId="5" fillId="0" borderId="35" xfId="0" applyNumberFormat="1" applyFont="1" applyFill="1" applyBorder="1" applyAlignment="1">
      <alignment horizontal="center" vertical="center"/>
    </xf>
    <xf numFmtId="4" fontId="5" fillId="0" borderId="36" xfId="0" applyNumberFormat="1" applyFont="1" applyFill="1" applyBorder="1" applyAlignment="1">
      <alignment horizontal="center" vertical="center"/>
    </xf>
    <xf numFmtId="4" fontId="5" fillId="0" borderId="50" xfId="0" applyNumberFormat="1" applyFont="1" applyFill="1" applyBorder="1" applyAlignment="1">
      <alignment horizontal="center" vertical="center"/>
    </xf>
    <xf numFmtId="0" fontId="5" fillId="0" borderId="26" xfId="0" applyFont="1" applyFill="1" applyBorder="1" applyAlignment="1">
      <alignment horizontal="center" vertical="center"/>
    </xf>
    <xf numFmtId="0" fontId="14" fillId="0" borderId="27" xfId="0" applyFont="1" applyFill="1" applyBorder="1" applyAlignment="1">
      <alignment horizontal="center" vertical="center"/>
    </xf>
    <xf numFmtId="0" fontId="5" fillId="0" borderId="29" xfId="0" applyFont="1" applyFill="1" applyBorder="1" applyAlignment="1">
      <alignment horizontal="center" vertical="center"/>
    </xf>
    <xf numFmtId="0" fontId="15" fillId="0" borderId="3" xfId="0" applyFont="1" applyFill="1" applyBorder="1" applyAlignment="1">
      <alignment horizontal="center" vertical="center"/>
    </xf>
    <xf numFmtId="0" fontId="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58" xfId="0" applyFont="1" applyFill="1" applyBorder="1" applyAlignment="1">
      <alignment horizontal="center" vertical="center"/>
    </xf>
    <xf numFmtId="4" fontId="15" fillId="0" borderId="27" xfId="0" applyNumberFormat="1" applyFont="1" applyFill="1" applyBorder="1" applyAlignment="1">
      <alignment horizontal="center" vertical="center"/>
    </xf>
    <xf numFmtId="1" fontId="15" fillId="0" borderId="27" xfId="0" applyNumberFormat="1" applyFont="1" applyFill="1" applyBorder="1" applyAlignment="1">
      <alignment horizontal="center" vertical="center"/>
    </xf>
    <xf numFmtId="1" fontId="15" fillId="0" borderId="28" xfId="0" applyNumberFormat="1" applyFont="1" applyFill="1" applyBorder="1" applyAlignment="1">
      <alignment horizontal="center" vertical="center"/>
    </xf>
    <xf numFmtId="0" fontId="15" fillId="0" borderId="60" xfId="0" applyFont="1" applyFill="1" applyBorder="1" applyAlignment="1">
      <alignment horizontal="center" vertical="center"/>
    </xf>
    <xf numFmtId="0" fontId="15" fillId="0" borderId="4" xfId="0" applyFont="1" applyFill="1" applyBorder="1" applyAlignment="1">
      <alignment horizontal="center" vertical="center"/>
    </xf>
    <xf numFmtId="1" fontId="15" fillId="0" borderId="3" xfId="0" applyNumberFormat="1" applyFont="1" applyFill="1" applyBorder="1" applyAlignment="1">
      <alignment horizontal="center" vertical="center"/>
    </xf>
    <xf numFmtId="1" fontId="15" fillId="0" borderId="30" xfId="0" applyNumberFormat="1" applyFont="1" applyFill="1" applyBorder="1" applyAlignment="1">
      <alignment horizontal="center" vertical="center"/>
    </xf>
    <xf numFmtId="0" fontId="15" fillId="0" borderId="61" xfId="0" applyFont="1" applyFill="1" applyBorder="1" applyAlignment="1">
      <alignment horizontal="center" vertical="center"/>
    </xf>
    <xf numFmtId="0" fontId="15" fillId="0" borderId="38" xfId="0" applyFont="1" applyFill="1" applyBorder="1" applyAlignment="1">
      <alignment horizontal="center" vertical="center"/>
    </xf>
    <xf numFmtId="1" fontId="15" fillId="0" borderId="32" xfId="0" applyNumberFormat="1" applyFont="1" applyFill="1" applyBorder="1" applyAlignment="1">
      <alignment horizontal="center" vertical="center"/>
    </xf>
    <xf numFmtId="1" fontId="15" fillId="0" borderId="33" xfId="0" applyNumberFormat="1" applyFont="1" applyFill="1" applyBorder="1" applyAlignment="1">
      <alignment horizontal="center" vertical="center"/>
    </xf>
    <xf numFmtId="0" fontId="31" fillId="0" borderId="10"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3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0" xfId="0" applyFont="1" applyFill="1" applyAlignment="1">
      <alignment horizontal="centerContinuous" vertical="center"/>
    </xf>
    <xf numFmtId="0" fontId="3" fillId="5" borderId="36" xfId="0" applyFont="1" applyFill="1" applyBorder="1" applyAlignment="1">
      <alignment horizontal="center" vertical="center"/>
    </xf>
    <xf numFmtId="3" fontId="3" fillId="5" borderId="36" xfId="0" applyNumberFormat="1" applyFont="1" applyFill="1" applyBorder="1" applyAlignment="1">
      <alignment horizontal="center" vertical="center"/>
    </xf>
    <xf numFmtId="0" fontId="26" fillId="5" borderId="0" xfId="0" applyFont="1" applyFill="1" applyAlignment="1">
      <alignment vertical="center"/>
    </xf>
    <xf numFmtId="0" fontId="15" fillId="0" borderId="26"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xf>
    <xf numFmtId="14" fontId="15" fillId="0" borderId="27" xfId="0" applyNumberFormat="1" applyFont="1" applyFill="1" applyBorder="1" applyAlignment="1">
      <alignment horizontal="center" vertical="center"/>
    </xf>
    <xf numFmtId="0" fontId="6" fillId="0" borderId="27" xfId="0" applyFont="1" applyFill="1" applyBorder="1" applyAlignment="1">
      <alignment vertical="center"/>
    </xf>
    <xf numFmtId="164" fontId="15" fillId="0" borderId="27" xfId="2" applyNumberFormat="1" applyFont="1" applyFill="1" applyBorder="1" applyAlignment="1">
      <alignment horizontal="center" vertical="center"/>
    </xf>
    <xf numFmtId="0" fontId="6" fillId="0" borderId="28" xfId="0" applyFont="1" applyFill="1" applyBorder="1" applyAlignment="1">
      <alignment vertical="center"/>
    </xf>
    <xf numFmtId="14" fontId="15" fillId="0" borderId="3" xfId="0" applyNumberFormat="1" applyFont="1" applyFill="1" applyBorder="1" applyAlignment="1">
      <alignment horizontal="center" vertical="center"/>
    </xf>
    <xf numFmtId="0" fontId="6" fillId="0" borderId="3" xfId="0" applyFont="1" applyFill="1" applyBorder="1" applyAlignment="1">
      <alignment vertical="center"/>
    </xf>
    <xf numFmtId="164" fontId="15" fillId="0" borderId="3" xfId="2" applyNumberFormat="1" applyFont="1" applyFill="1" applyBorder="1" applyAlignment="1">
      <alignment horizontal="center" vertical="center"/>
    </xf>
    <xf numFmtId="0" fontId="6" fillId="0" borderId="30" xfId="0" applyFont="1" applyFill="1" applyBorder="1" applyAlignment="1">
      <alignment vertical="center"/>
    </xf>
    <xf numFmtId="0" fontId="14" fillId="0" borderId="3" xfId="0" applyFont="1" applyFill="1" applyBorder="1" applyAlignment="1">
      <alignment vertical="center"/>
    </xf>
    <xf numFmtId="0" fontId="14" fillId="0" borderId="32" xfId="0" applyFont="1" applyFill="1" applyBorder="1" applyAlignment="1">
      <alignment vertical="center"/>
    </xf>
    <xf numFmtId="0" fontId="6" fillId="0" borderId="32" xfId="0" applyFont="1" applyFill="1" applyBorder="1" applyAlignment="1">
      <alignment vertical="center"/>
    </xf>
    <xf numFmtId="164" fontId="15" fillId="0" borderId="32" xfId="2" applyNumberFormat="1" applyFont="1" applyFill="1" applyBorder="1" applyAlignment="1">
      <alignment horizontal="center" vertical="center"/>
    </xf>
    <xf numFmtId="0" fontId="6" fillId="0" borderId="33" xfId="0" applyFont="1" applyFill="1" applyBorder="1" applyAlignment="1">
      <alignment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3" Type="http://schemas.openxmlformats.org/officeDocument/2006/relationships/image" Target="../media/image7.png"/><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539999</xdr:colOff>
      <xdr:row>8</xdr:row>
      <xdr:rowOff>41767</xdr:rowOff>
    </xdr:from>
    <xdr:to>
      <xdr:col>2</xdr:col>
      <xdr:colOff>1994653</xdr:colOff>
      <xdr:row>10</xdr:row>
      <xdr:rowOff>131414</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970" y="1543355"/>
          <a:ext cx="3202771" cy="806824"/>
        </a:xfrm>
        <a:prstGeom prst="rect">
          <a:avLst/>
        </a:prstGeom>
      </xdr:spPr>
    </xdr:pic>
    <xdr:clientData/>
  </xdr:twoCellAnchor>
  <xdr:twoCellAnchor editAs="oneCell">
    <xdr:from>
      <xdr:col>0</xdr:col>
      <xdr:colOff>224117</xdr:colOff>
      <xdr:row>1</xdr:row>
      <xdr:rowOff>134472</xdr:rowOff>
    </xdr:from>
    <xdr:to>
      <xdr:col>2</xdr:col>
      <xdr:colOff>1605496</xdr:colOff>
      <xdr:row>5</xdr:row>
      <xdr:rowOff>95163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24117" y="302560"/>
          <a:ext cx="3451411" cy="733897"/>
        </a:xfrm>
        <a:prstGeom prst="rect">
          <a:avLst/>
        </a:prstGeom>
      </xdr:spPr>
    </xdr:pic>
    <xdr:clientData/>
  </xdr:twoCellAnchor>
  <xdr:twoCellAnchor editAs="oneCell">
    <xdr:from>
      <xdr:col>3</xdr:col>
      <xdr:colOff>899527</xdr:colOff>
      <xdr:row>6</xdr:row>
      <xdr:rowOff>39092</xdr:rowOff>
    </xdr:from>
    <xdr:to>
      <xdr:col>4</xdr:col>
      <xdr:colOff>834329</xdr:colOff>
      <xdr:row>10</xdr:row>
      <xdr:rowOff>46861</xdr:rowOff>
    </xdr:to>
    <xdr:pic>
      <xdr:nvPicPr>
        <xdr:cNvPr id="7" name="Imagen 6" descr="CENERGIA participó en Diálogo sobre Transición Energética BERLÍN 2018 -  CENERGIA">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5281027" y="1137268"/>
          <a:ext cx="2187184" cy="1128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1004455</xdr:colOff>
      <xdr:row>327</xdr:row>
      <xdr:rowOff>900547</xdr:rowOff>
    </xdr:from>
    <xdr:to>
      <xdr:col>13</xdr:col>
      <xdr:colOff>640772</xdr:colOff>
      <xdr:row>330</xdr:row>
      <xdr:rowOff>190501</xdr:rowOff>
    </xdr:to>
    <xdr:sp macro="" textlink="">
      <xdr:nvSpPr>
        <xdr:cNvPr id="5" name="Flecha: a la derecha 4">
          <a:extLst>
            <a:ext uri="{FF2B5EF4-FFF2-40B4-BE49-F238E27FC236}">
              <a16:creationId xmlns:a16="http://schemas.microsoft.com/office/drawing/2014/main" id="{00000000-0008-0000-0000-000005000000}"/>
            </a:ext>
          </a:extLst>
        </xdr:cNvPr>
        <xdr:cNvSpPr/>
      </xdr:nvSpPr>
      <xdr:spPr bwMode="auto">
        <a:xfrm>
          <a:off x="21232091" y="60267274"/>
          <a:ext cx="1368136" cy="658091"/>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oneCellAnchor>
    <xdr:from>
      <xdr:col>3</xdr:col>
      <xdr:colOff>0</xdr:colOff>
      <xdr:row>197</xdr:row>
      <xdr:rowOff>0</xdr:rowOff>
    </xdr:from>
    <xdr:ext cx="304800" cy="304800"/>
    <xdr:sp macro="" textlink="">
      <xdr:nvSpPr>
        <xdr:cNvPr id="8" name="AutoShape 59" descr="blob:https://web.whatsapp.com/d853b5a1-85f6-405d-9d78-35a8cebb61a3">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4282440" y="6385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304800"/>
    <xdr:sp macro="" textlink="">
      <xdr:nvSpPr>
        <xdr:cNvPr id="9" name="AutoShape 59" descr="blob:https://web.whatsapp.com/d853b5a1-85f6-405d-9d78-35a8cebb61a3">
          <a:extLst>
            <a:ext uri="{FF2B5EF4-FFF2-40B4-BE49-F238E27FC236}">
              <a16:creationId xmlns:a16="http://schemas.microsoft.com/office/drawing/2014/main" id="{A7FC5715-7178-4253-A3B8-1E7E0705F915}"/>
            </a:ext>
          </a:extLst>
        </xdr:cNvPr>
        <xdr:cNvSpPr>
          <a:spLocks noChangeAspect="1" noChangeArrowheads="1"/>
        </xdr:cNvSpPr>
      </xdr:nvSpPr>
      <xdr:spPr bwMode="auto">
        <a:xfrm>
          <a:off x="4381500" y="517120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498907</xdr:colOff>
      <xdr:row>5</xdr:row>
      <xdr:rowOff>177694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2457" y="438632"/>
          <a:ext cx="2459059" cy="650741"/>
        </a:xfrm>
        <a:prstGeom prst="rect">
          <a:avLst/>
        </a:prstGeom>
      </xdr:spPr>
    </xdr:pic>
    <xdr:clientData/>
  </xdr:twoCellAnchor>
  <xdr:twoCellAnchor editAs="oneCell">
    <xdr:from>
      <xdr:col>0</xdr:col>
      <xdr:colOff>272142</xdr:colOff>
      <xdr:row>2</xdr:row>
      <xdr:rowOff>11209</xdr:rowOff>
    </xdr:from>
    <xdr:to>
      <xdr:col>3</xdr:col>
      <xdr:colOff>1223041</xdr:colOff>
      <xdr:row>5</xdr:row>
      <xdr:rowOff>203221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272142" y="337780"/>
          <a:ext cx="3468220" cy="763512"/>
        </a:xfrm>
        <a:prstGeom prst="rect">
          <a:avLst/>
        </a:prstGeom>
      </xdr:spPr>
    </xdr:pic>
    <xdr:clientData/>
  </xdr:twoCellAnchor>
  <xdr:twoCellAnchor editAs="oneCell">
    <xdr:from>
      <xdr:col>7</xdr:col>
      <xdr:colOff>1162212</xdr:colOff>
      <xdr:row>0</xdr:row>
      <xdr:rowOff>122463</xdr:rowOff>
    </xdr:from>
    <xdr:to>
      <xdr:col>9</xdr:col>
      <xdr:colOff>133670</xdr:colOff>
      <xdr:row>5</xdr:row>
      <xdr:rowOff>220996</xdr:rowOff>
    </xdr:to>
    <xdr:pic>
      <xdr:nvPicPr>
        <xdr:cNvPr id="7" name="Imagen 6" descr="CENERGIA participó en Diálogo sobre Transición Energética BERLÍN 2018 -  CENERGIA">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9283" y="122463"/>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1199909</xdr:colOff>
      <xdr:row>2</xdr:row>
      <xdr:rowOff>148882</xdr:rowOff>
    </xdr:from>
    <xdr:to>
      <xdr:col>6</xdr:col>
      <xdr:colOff>710540</xdr:colOff>
      <xdr:row>6</xdr:row>
      <xdr:rowOff>17612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9291" y="541088"/>
          <a:ext cx="2491396" cy="641936"/>
        </a:xfrm>
        <a:prstGeom prst="rect">
          <a:avLst/>
        </a:prstGeom>
      </xdr:spPr>
    </xdr:pic>
    <xdr:clientData/>
  </xdr:twoCellAnchor>
  <xdr:twoCellAnchor editAs="oneCell">
    <xdr:from>
      <xdr:col>1</xdr:col>
      <xdr:colOff>0</xdr:colOff>
      <xdr:row>2</xdr:row>
      <xdr:rowOff>79247</xdr:rowOff>
    </xdr:from>
    <xdr:to>
      <xdr:col>3</xdr:col>
      <xdr:colOff>768338</xdr:colOff>
      <xdr:row>6</xdr:row>
      <xdr:rowOff>67152</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7</xdr:col>
      <xdr:colOff>1203033</xdr:colOff>
      <xdr:row>0</xdr:row>
      <xdr:rowOff>145677</xdr:rowOff>
    </xdr:from>
    <xdr:to>
      <xdr:col>9</xdr:col>
      <xdr:colOff>304159</xdr:colOff>
      <xdr:row>5</xdr:row>
      <xdr:rowOff>151363</xdr:rowOff>
    </xdr:to>
    <xdr:pic>
      <xdr:nvPicPr>
        <xdr:cNvPr id="7" name="Imagen 6" descr="CENERGIA participó en Diálogo sobre Transición Energética BERLÍN 2018 -  CENERGIA">
          <a:extLst>
            <a:ext uri="{FF2B5EF4-FFF2-40B4-BE49-F238E27FC236}">
              <a16:creationId xmlns:a16="http://schemas.microsoft.com/office/drawing/2014/main" id="{00000000-0008-0000-02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10425474" y="145677"/>
          <a:ext cx="1868979" cy="1014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134471</xdr:colOff>
      <xdr:row>0</xdr:row>
      <xdr:rowOff>123265</xdr:rowOff>
    </xdr:from>
    <xdr:to>
      <xdr:col>82</xdr:col>
      <xdr:colOff>107576</xdr:colOff>
      <xdr:row>52</xdr:row>
      <xdr:rowOff>123266</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3765" y="750794"/>
          <a:ext cx="14495929" cy="8157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24</xdr:col>
      <xdr:colOff>547521</xdr:colOff>
      <xdr:row>62</xdr:row>
      <xdr:rowOff>62279</xdr:rowOff>
    </xdr:from>
    <xdr:to>
      <xdr:col>31</xdr:col>
      <xdr:colOff>189026</xdr:colOff>
      <xdr:row>74</xdr:row>
      <xdr:rowOff>52458</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1431381" y="13580159"/>
          <a:ext cx="5188865" cy="2832439"/>
        </a:xfrm>
        <a:prstGeom prst="rect">
          <a:avLst/>
        </a:prstGeom>
      </xdr:spPr>
    </xdr:pic>
    <xdr:clientData/>
  </xdr:twoCellAnchor>
  <xdr:twoCellAnchor>
    <xdr:from>
      <xdr:col>23</xdr:col>
      <xdr:colOff>457200</xdr:colOff>
      <xdr:row>42</xdr:row>
      <xdr:rowOff>838200</xdr:rowOff>
    </xdr:from>
    <xdr:to>
      <xdr:col>24</xdr:col>
      <xdr:colOff>118172</xdr:colOff>
      <xdr:row>44</xdr:row>
      <xdr:rowOff>120260</xdr:rowOff>
    </xdr:to>
    <xdr:sp macro="" textlink="">
      <xdr:nvSpPr>
        <xdr:cNvPr id="3" name="Flecha: a la derecha 3">
          <a:extLst>
            <a:ext uri="{FF2B5EF4-FFF2-40B4-BE49-F238E27FC236}">
              <a16:creationId xmlns:a16="http://schemas.microsoft.com/office/drawing/2014/main" id="{00000000-0008-0000-0500-000003000000}"/>
            </a:ext>
          </a:extLst>
        </xdr:cNvPr>
        <xdr:cNvSpPr/>
      </xdr:nvSpPr>
      <xdr:spPr bwMode="auto">
        <a:xfrm>
          <a:off x="30548580" y="9913620"/>
          <a:ext cx="453452" cy="47078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s-PE" sz="1100"/>
        </a:p>
      </xdr:txBody>
    </xdr:sp>
    <xdr:clientData/>
  </xdr:twoCellAnchor>
  <xdr:twoCellAnchor>
    <xdr:from>
      <xdr:col>23</xdr:col>
      <xdr:colOff>111673</xdr:colOff>
      <xdr:row>71</xdr:row>
      <xdr:rowOff>13138</xdr:rowOff>
    </xdr:from>
    <xdr:to>
      <xdr:col>23</xdr:col>
      <xdr:colOff>994472</xdr:colOff>
      <xdr:row>71</xdr:row>
      <xdr:rowOff>484181</xdr:rowOff>
    </xdr:to>
    <xdr:sp macro="" textlink="">
      <xdr:nvSpPr>
        <xdr:cNvPr id="4" name="Flecha: a la derecha 3">
          <a:extLst>
            <a:ext uri="{FF2B5EF4-FFF2-40B4-BE49-F238E27FC236}">
              <a16:creationId xmlns:a16="http://schemas.microsoft.com/office/drawing/2014/main" id="{00000000-0008-0000-0500-000004000000}"/>
            </a:ext>
          </a:extLst>
        </xdr:cNvPr>
        <xdr:cNvSpPr/>
      </xdr:nvSpPr>
      <xdr:spPr bwMode="auto">
        <a:xfrm>
          <a:off x="30203053" y="15154078"/>
          <a:ext cx="677059" cy="471043"/>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s-PE" sz="1100"/>
        </a:p>
      </xdr:txBody>
    </xdr:sp>
    <xdr:clientData/>
  </xdr:twoCellAnchor>
  <xdr:twoCellAnchor editAs="oneCell">
    <xdr:from>
      <xdr:col>24</xdr:col>
      <xdr:colOff>238636</xdr:colOff>
      <xdr:row>88</xdr:row>
      <xdr:rowOff>146137</xdr:rowOff>
    </xdr:from>
    <xdr:to>
      <xdr:col>29</xdr:col>
      <xdr:colOff>738282</xdr:colOff>
      <xdr:row>106</xdr:row>
      <xdr:rowOff>158690</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31122496" y="19340917"/>
          <a:ext cx="4462046" cy="3982573"/>
        </a:xfrm>
        <a:prstGeom prst="rect">
          <a:avLst/>
        </a:prstGeom>
      </xdr:spPr>
    </xdr:pic>
    <xdr:clientData/>
  </xdr:twoCellAnchor>
  <xdr:twoCellAnchor>
    <xdr:from>
      <xdr:col>22</xdr:col>
      <xdr:colOff>548114</xdr:colOff>
      <xdr:row>101</xdr:row>
      <xdr:rowOff>77467</xdr:rowOff>
    </xdr:from>
    <xdr:to>
      <xdr:col>23</xdr:col>
      <xdr:colOff>449838</xdr:colOff>
      <xdr:row>101</xdr:row>
      <xdr:rowOff>548510</xdr:rowOff>
    </xdr:to>
    <xdr:sp macro="" textlink="">
      <xdr:nvSpPr>
        <xdr:cNvPr id="6" name="Flecha: a la derecha 3">
          <a:extLst>
            <a:ext uri="{FF2B5EF4-FFF2-40B4-BE49-F238E27FC236}">
              <a16:creationId xmlns:a16="http://schemas.microsoft.com/office/drawing/2014/main" id="{00000000-0008-0000-0500-000006000000}"/>
            </a:ext>
          </a:extLst>
        </xdr:cNvPr>
        <xdr:cNvSpPr/>
      </xdr:nvSpPr>
      <xdr:spPr bwMode="auto">
        <a:xfrm>
          <a:off x="29847014" y="21687787"/>
          <a:ext cx="694204" cy="471043"/>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s-PE" sz="1100"/>
        </a:p>
      </xdr:txBody>
    </xdr:sp>
    <xdr:clientData/>
  </xdr:twoCellAnchor>
  <xdr:twoCellAnchor>
    <xdr:from>
      <xdr:col>22</xdr:col>
      <xdr:colOff>437029</xdr:colOff>
      <xdr:row>143</xdr:row>
      <xdr:rowOff>515471</xdr:rowOff>
    </xdr:from>
    <xdr:to>
      <xdr:col>23</xdr:col>
      <xdr:colOff>557828</xdr:colOff>
      <xdr:row>146</xdr:row>
      <xdr:rowOff>396</xdr:rowOff>
    </xdr:to>
    <xdr:sp macro="" textlink="">
      <xdr:nvSpPr>
        <xdr:cNvPr id="7" name="Flecha: a la derecha 3">
          <a:extLst>
            <a:ext uri="{FF2B5EF4-FFF2-40B4-BE49-F238E27FC236}">
              <a16:creationId xmlns:a16="http://schemas.microsoft.com/office/drawing/2014/main" id="{00000000-0008-0000-0500-000007000000}"/>
            </a:ext>
          </a:extLst>
        </xdr:cNvPr>
        <xdr:cNvSpPr/>
      </xdr:nvSpPr>
      <xdr:spPr bwMode="auto">
        <a:xfrm>
          <a:off x="29735929" y="31551731"/>
          <a:ext cx="913279" cy="780325"/>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s-PE" sz="1100"/>
        </a:p>
      </xdr:txBody>
    </xdr:sp>
    <xdr:clientData/>
  </xdr:twoCellAnchor>
  <xdr:twoCellAnchor editAs="oneCell">
    <xdr:from>
      <xdr:col>24</xdr:col>
      <xdr:colOff>338899</xdr:colOff>
      <xdr:row>120</xdr:row>
      <xdr:rowOff>178746</xdr:rowOff>
    </xdr:from>
    <xdr:to>
      <xdr:col>30</xdr:col>
      <xdr:colOff>363217</xdr:colOff>
      <xdr:row>150</xdr:row>
      <xdr:rowOff>105544</xdr:rowOff>
    </xdr:to>
    <xdr:pic>
      <xdr:nvPicPr>
        <xdr:cNvPr id="8" name="Imagen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31222759" y="26437266"/>
          <a:ext cx="4779198" cy="6746698"/>
        </a:xfrm>
        <a:prstGeom prst="rect">
          <a:avLst/>
        </a:prstGeom>
      </xdr:spPr>
    </xdr:pic>
    <xdr:clientData/>
  </xdr:twoCellAnchor>
  <xdr:twoCellAnchor editAs="oneCell">
    <xdr:from>
      <xdr:col>31</xdr:col>
      <xdr:colOff>355065</xdr:colOff>
      <xdr:row>129</xdr:row>
      <xdr:rowOff>149987</xdr:rowOff>
    </xdr:from>
    <xdr:to>
      <xdr:col>40</xdr:col>
      <xdr:colOff>2111107</xdr:colOff>
      <xdr:row>136</xdr:row>
      <xdr:rowOff>180359</xdr:rowOff>
    </xdr:to>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36786285" y="27924887"/>
          <a:ext cx="8888362" cy="1988712"/>
        </a:xfrm>
        <a:prstGeom prst="rect">
          <a:avLst/>
        </a:prstGeom>
      </xdr:spPr>
    </xdr:pic>
    <xdr:clientData/>
  </xdr:twoCellAnchor>
  <xdr:twoCellAnchor editAs="oneCell">
    <xdr:from>
      <xdr:col>24</xdr:col>
      <xdr:colOff>673376</xdr:colOff>
      <xdr:row>35</xdr:row>
      <xdr:rowOff>64604</xdr:rowOff>
    </xdr:from>
    <xdr:to>
      <xdr:col>32</xdr:col>
      <xdr:colOff>750692</xdr:colOff>
      <xdr:row>43</xdr:row>
      <xdr:rowOff>142060</xdr:rowOff>
    </xdr:to>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31557236" y="7890344"/>
          <a:ext cx="6417156" cy="2325356"/>
        </a:xfrm>
        <a:prstGeom prst="rect">
          <a:avLst/>
        </a:prstGeom>
      </xdr:spPr>
    </xdr:pic>
    <xdr:clientData/>
  </xdr:twoCellAnchor>
  <xdr:twoCellAnchor editAs="oneCell">
    <xdr:from>
      <xdr:col>21</xdr:col>
      <xdr:colOff>380584</xdr:colOff>
      <xdr:row>36</xdr:row>
      <xdr:rowOff>129211</xdr:rowOff>
    </xdr:from>
    <xdr:to>
      <xdr:col>24</xdr:col>
      <xdr:colOff>542918</xdr:colOff>
      <xdr:row>39</xdr:row>
      <xdr:rowOff>90623</xdr:rowOff>
    </xdr:to>
    <xdr:pic>
      <xdr:nvPicPr>
        <xdr:cNvPr id="11" name="Imagen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6"/>
        <a:stretch>
          <a:fillRect/>
        </a:stretch>
      </xdr:blipFill>
      <xdr:spPr>
        <a:xfrm>
          <a:off x="28399324" y="8130211"/>
          <a:ext cx="3027454" cy="487192"/>
        </a:xfrm>
        <a:prstGeom prst="rect">
          <a:avLst/>
        </a:prstGeom>
      </xdr:spPr>
    </xdr:pic>
    <xdr:clientData/>
  </xdr:twoCellAnchor>
  <xdr:twoCellAnchor editAs="oneCell">
    <xdr:from>
      <xdr:col>33</xdr:col>
      <xdr:colOff>647786</xdr:colOff>
      <xdr:row>37</xdr:row>
      <xdr:rowOff>7040</xdr:rowOff>
    </xdr:from>
    <xdr:to>
      <xdr:col>40</xdr:col>
      <xdr:colOff>213659</xdr:colOff>
      <xdr:row>51</xdr:row>
      <xdr:rowOff>16053</xdr:rowOff>
    </xdr:to>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7"/>
        <a:stretch>
          <a:fillRect/>
        </a:stretch>
      </xdr:blipFill>
      <xdr:spPr>
        <a:xfrm>
          <a:off x="38663966" y="8183300"/>
          <a:ext cx="5113233" cy="3399913"/>
        </a:xfrm>
        <a:prstGeom prst="rect">
          <a:avLst/>
        </a:prstGeom>
      </xdr:spPr>
    </xdr:pic>
    <xdr:clientData/>
  </xdr:twoCellAnchor>
  <xdr:twoCellAnchor editAs="oneCell">
    <xdr:from>
      <xdr:col>41</xdr:col>
      <xdr:colOff>708420</xdr:colOff>
      <xdr:row>40</xdr:row>
      <xdr:rowOff>154780</xdr:rowOff>
    </xdr:from>
    <xdr:to>
      <xdr:col>45</xdr:col>
      <xdr:colOff>279488</xdr:colOff>
      <xdr:row>51</xdr:row>
      <xdr:rowOff>14610</xdr:rowOff>
    </xdr:to>
    <xdr:pic>
      <xdr:nvPicPr>
        <xdr:cNvPr id="13" name="Imagen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8"/>
        <a:stretch>
          <a:fillRect/>
        </a:stretch>
      </xdr:blipFill>
      <xdr:spPr>
        <a:xfrm>
          <a:off x="47159940" y="8856820"/>
          <a:ext cx="4325948" cy="2724950"/>
        </a:xfrm>
        <a:prstGeom prst="rect">
          <a:avLst/>
        </a:prstGeom>
      </xdr:spPr>
    </xdr:pic>
    <xdr:clientData/>
  </xdr:twoCellAnchor>
  <xdr:twoCellAnchor editAs="oneCell">
    <xdr:from>
      <xdr:col>33</xdr:col>
      <xdr:colOff>753207</xdr:colOff>
      <xdr:row>65</xdr:row>
      <xdr:rowOff>77650</xdr:rowOff>
    </xdr:from>
    <xdr:to>
      <xdr:col>41</xdr:col>
      <xdr:colOff>533818</xdr:colOff>
      <xdr:row>76</xdr:row>
      <xdr:rowOff>105348</xdr:rowOff>
    </xdr:to>
    <xdr:pic>
      <xdr:nvPicPr>
        <xdr:cNvPr id="14" name="Imagen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9"/>
        <a:stretch>
          <a:fillRect/>
        </a:stretch>
      </xdr:blipFill>
      <xdr:spPr>
        <a:xfrm>
          <a:off x="38769387" y="14121310"/>
          <a:ext cx="8215951" cy="2725178"/>
        </a:xfrm>
        <a:prstGeom prst="rect">
          <a:avLst/>
        </a:prstGeom>
      </xdr:spPr>
    </xdr:pic>
    <xdr:clientData/>
  </xdr:twoCellAnchor>
  <xdr:twoCellAnchor editAs="oneCell">
    <xdr:from>
      <xdr:col>44</xdr:col>
      <xdr:colOff>594301</xdr:colOff>
      <xdr:row>65</xdr:row>
      <xdr:rowOff>208988</xdr:rowOff>
    </xdr:from>
    <xdr:to>
      <xdr:col>51</xdr:col>
      <xdr:colOff>579045</xdr:colOff>
      <xdr:row>88</xdr:row>
      <xdr:rowOff>157215</xdr:rowOff>
    </xdr:to>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a:stretch>
          <a:fillRect/>
        </a:stretch>
      </xdr:blipFill>
      <xdr:spPr>
        <a:xfrm>
          <a:off x="51008221" y="14222168"/>
          <a:ext cx="6697964" cy="5129827"/>
        </a:xfrm>
        <a:prstGeom prst="rect">
          <a:avLst/>
        </a:prstGeom>
      </xdr:spPr>
    </xdr:pic>
    <xdr:clientData/>
  </xdr:twoCellAnchor>
  <xdr:twoCellAnchor editAs="oneCell">
    <xdr:from>
      <xdr:col>30</xdr:col>
      <xdr:colOff>682903</xdr:colOff>
      <xdr:row>96</xdr:row>
      <xdr:rowOff>52623</xdr:rowOff>
    </xdr:from>
    <xdr:to>
      <xdr:col>37</xdr:col>
      <xdr:colOff>658055</xdr:colOff>
      <xdr:row>106</xdr:row>
      <xdr:rowOff>45961</xdr:rowOff>
    </xdr:to>
    <xdr:pic>
      <xdr:nvPicPr>
        <xdr:cNvPr id="16" name="Imagen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11"/>
        <a:stretch>
          <a:fillRect/>
        </a:stretch>
      </xdr:blipFill>
      <xdr:spPr>
        <a:xfrm>
          <a:off x="36321643" y="20649483"/>
          <a:ext cx="5522512" cy="2561278"/>
        </a:xfrm>
        <a:prstGeom prst="rect">
          <a:avLst/>
        </a:prstGeom>
      </xdr:spPr>
    </xdr:pic>
    <xdr:clientData/>
  </xdr:twoCellAnchor>
  <xdr:twoCellAnchor editAs="oneCell">
    <xdr:from>
      <xdr:col>52</xdr:col>
      <xdr:colOff>705971</xdr:colOff>
      <xdr:row>39</xdr:row>
      <xdr:rowOff>67235</xdr:rowOff>
    </xdr:from>
    <xdr:to>
      <xdr:col>60</xdr:col>
      <xdr:colOff>630611</xdr:colOff>
      <xdr:row>56</xdr:row>
      <xdr:rowOff>145631</xdr:rowOff>
    </xdr:to>
    <xdr:pic>
      <xdr:nvPicPr>
        <xdr:cNvPr id="17" name="Imagen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12"/>
        <a:stretch>
          <a:fillRect/>
        </a:stretch>
      </xdr:blipFill>
      <xdr:spPr>
        <a:xfrm>
          <a:off x="58625591" y="8594015"/>
          <a:ext cx="6264480" cy="4017936"/>
        </a:xfrm>
        <a:prstGeom prst="rect">
          <a:avLst/>
        </a:prstGeom>
      </xdr:spPr>
    </xdr:pic>
    <xdr:clientData/>
  </xdr:twoCellAnchor>
  <xdr:twoCellAnchor editAs="oneCell">
    <xdr:from>
      <xdr:col>52</xdr:col>
      <xdr:colOff>739588</xdr:colOff>
      <xdr:row>56</xdr:row>
      <xdr:rowOff>67235</xdr:rowOff>
    </xdr:from>
    <xdr:to>
      <xdr:col>60</xdr:col>
      <xdr:colOff>616597</xdr:colOff>
      <xdr:row>71</xdr:row>
      <xdr:rowOff>381433</xdr:rowOff>
    </xdr:to>
    <xdr:pic>
      <xdr:nvPicPr>
        <xdr:cNvPr id="18" name="Imagen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13"/>
        <a:stretch>
          <a:fillRect/>
        </a:stretch>
      </xdr:blipFill>
      <xdr:spPr>
        <a:xfrm>
          <a:off x="58659208" y="12533555"/>
          <a:ext cx="6216849" cy="2988818"/>
        </a:xfrm>
        <a:prstGeom prst="rect">
          <a:avLst/>
        </a:prstGeom>
      </xdr:spPr>
    </xdr:pic>
    <xdr:clientData/>
  </xdr:twoCellAnchor>
  <xdr:twoCellAnchor editAs="oneCell">
    <xdr:from>
      <xdr:col>60</xdr:col>
      <xdr:colOff>717176</xdr:colOff>
      <xdr:row>39</xdr:row>
      <xdr:rowOff>89647</xdr:rowOff>
    </xdr:from>
    <xdr:to>
      <xdr:col>68</xdr:col>
      <xdr:colOff>613237</xdr:colOff>
      <xdr:row>71</xdr:row>
      <xdr:rowOff>434609</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4"/>
        <a:stretch>
          <a:fillRect/>
        </a:stretch>
      </xdr:blipFill>
      <xdr:spPr>
        <a:xfrm>
          <a:off x="64976636" y="8616427"/>
          <a:ext cx="6235901" cy="6959122"/>
        </a:xfrm>
        <a:prstGeom prst="rect">
          <a:avLst/>
        </a:prstGeom>
      </xdr:spPr>
    </xdr:pic>
    <xdr:clientData/>
  </xdr:twoCellAnchor>
  <xdr:twoCellAnchor editAs="oneCell">
    <xdr:from>
      <xdr:col>69</xdr:col>
      <xdr:colOff>11206</xdr:colOff>
      <xdr:row>39</xdr:row>
      <xdr:rowOff>56029</xdr:rowOff>
    </xdr:from>
    <xdr:to>
      <xdr:col>76</xdr:col>
      <xdr:colOff>640688</xdr:colOff>
      <xdr:row>71</xdr:row>
      <xdr:rowOff>581992</xdr:rowOff>
    </xdr:to>
    <xdr:pic>
      <xdr:nvPicPr>
        <xdr:cNvPr id="20" name="Imagen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5"/>
        <a:stretch>
          <a:fillRect/>
        </a:stretch>
      </xdr:blipFill>
      <xdr:spPr>
        <a:xfrm>
          <a:off x="71402986" y="8582809"/>
          <a:ext cx="6176842" cy="7140123"/>
        </a:xfrm>
        <a:prstGeom prst="rect">
          <a:avLst/>
        </a:prstGeom>
      </xdr:spPr>
    </xdr:pic>
    <xdr:clientData/>
  </xdr:twoCellAnchor>
  <xdr:twoCellAnchor>
    <xdr:from>
      <xdr:col>25</xdr:col>
      <xdr:colOff>66675</xdr:colOff>
      <xdr:row>7</xdr:row>
      <xdr:rowOff>369405</xdr:rowOff>
    </xdr:from>
    <xdr:to>
      <xdr:col>26</xdr:col>
      <xdr:colOff>184847</xdr:colOff>
      <xdr:row>8</xdr:row>
      <xdr:rowOff>194390</xdr:rowOff>
    </xdr:to>
    <xdr:sp macro="" textlink="">
      <xdr:nvSpPr>
        <xdr:cNvPr id="21" name="Flecha: a la derecha 3">
          <a:extLst>
            <a:ext uri="{FF2B5EF4-FFF2-40B4-BE49-F238E27FC236}">
              <a16:creationId xmlns:a16="http://schemas.microsoft.com/office/drawing/2014/main" id="{00000000-0008-0000-0500-000015000000}"/>
            </a:ext>
          </a:extLst>
        </xdr:cNvPr>
        <xdr:cNvSpPr/>
      </xdr:nvSpPr>
      <xdr:spPr bwMode="auto">
        <a:xfrm>
          <a:off x="31743015" y="1649565"/>
          <a:ext cx="910652" cy="472685"/>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s-PE" sz="1100"/>
        </a:p>
      </xdr:txBody>
    </xdr:sp>
    <xdr:clientData/>
  </xdr:twoCellAnchor>
  <xdr:twoCellAnchor>
    <xdr:from>
      <xdr:col>92</xdr:col>
      <xdr:colOff>434338</xdr:colOff>
      <xdr:row>2</xdr:row>
      <xdr:rowOff>0</xdr:rowOff>
    </xdr:from>
    <xdr:to>
      <xdr:col>98</xdr:col>
      <xdr:colOff>610425</xdr:colOff>
      <xdr:row>16</xdr:row>
      <xdr:rowOff>137931</xdr:rowOff>
    </xdr:to>
    <xdr:grpSp>
      <xdr:nvGrpSpPr>
        <xdr:cNvPr id="22" name="Grupo 21">
          <a:extLst>
            <a:ext uri="{FF2B5EF4-FFF2-40B4-BE49-F238E27FC236}">
              <a16:creationId xmlns:a16="http://schemas.microsoft.com/office/drawing/2014/main" id="{00000000-0008-0000-0500-000016000000}"/>
            </a:ext>
          </a:extLst>
        </xdr:cNvPr>
        <xdr:cNvGrpSpPr/>
      </xdr:nvGrpSpPr>
      <xdr:grpSpPr>
        <a:xfrm>
          <a:off x="92714779" y="313765"/>
          <a:ext cx="4748087" cy="4429784"/>
          <a:chOff x="28322506" y="7189"/>
          <a:chExt cx="4748087" cy="3462695"/>
        </a:xfrm>
      </xdr:grpSpPr>
      <xdr:grpSp>
        <xdr:nvGrpSpPr>
          <xdr:cNvPr id="23" name="Grupo 22">
            <a:extLst>
              <a:ext uri="{FF2B5EF4-FFF2-40B4-BE49-F238E27FC236}">
                <a16:creationId xmlns:a16="http://schemas.microsoft.com/office/drawing/2014/main" id="{00000000-0008-0000-0500-000017000000}"/>
              </a:ext>
            </a:extLst>
          </xdr:cNvPr>
          <xdr:cNvGrpSpPr/>
        </xdr:nvGrpSpPr>
        <xdr:grpSpPr>
          <a:xfrm>
            <a:off x="28322506" y="7189"/>
            <a:ext cx="4748087" cy="3462695"/>
            <a:chOff x="28496720" y="346512"/>
            <a:chExt cx="4748087" cy="3459775"/>
          </a:xfrm>
        </xdr:grpSpPr>
        <xdr:pic>
          <xdr:nvPicPr>
            <xdr:cNvPr id="25" name="Imagen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16"/>
            <a:stretch>
              <a:fillRect/>
            </a:stretch>
          </xdr:blipFill>
          <xdr:spPr>
            <a:xfrm>
              <a:off x="28496720" y="346512"/>
              <a:ext cx="4748087" cy="3459775"/>
            </a:xfrm>
            <a:prstGeom prst="rect">
              <a:avLst/>
            </a:prstGeom>
          </xdr:spPr>
        </xdr:pic>
        <xdr:sp macro="" textlink="">
          <xdr:nvSpPr>
            <xdr:cNvPr id="26" name="Rectángulo 25">
              <a:extLst>
                <a:ext uri="{FF2B5EF4-FFF2-40B4-BE49-F238E27FC236}">
                  <a16:creationId xmlns:a16="http://schemas.microsoft.com/office/drawing/2014/main" id="{00000000-0008-0000-0500-00001A000000}"/>
                </a:ext>
              </a:extLst>
            </xdr:cNvPr>
            <xdr:cNvSpPr/>
          </xdr:nvSpPr>
          <xdr:spPr>
            <a:xfrm>
              <a:off x="28729781" y="3208734"/>
              <a:ext cx="4441032" cy="10120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grpSp>
      <xdr:sp macro="" textlink="">
        <xdr:nvSpPr>
          <xdr:cNvPr id="24" name="Rectángulo 23">
            <a:extLst>
              <a:ext uri="{FF2B5EF4-FFF2-40B4-BE49-F238E27FC236}">
                <a16:creationId xmlns:a16="http://schemas.microsoft.com/office/drawing/2014/main" id="{00000000-0008-0000-0500-000018000000}"/>
              </a:ext>
            </a:extLst>
          </xdr:cNvPr>
          <xdr:cNvSpPr/>
        </xdr:nvSpPr>
        <xdr:spPr>
          <a:xfrm>
            <a:off x="31805420" y="499613"/>
            <a:ext cx="356731" cy="29365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grpSp>
    <xdr:clientData/>
  </xdr:twoCellAnchor>
  <xdr:twoCellAnchor>
    <xdr:from>
      <xdr:col>92</xdr:col>
      <xdr:colOff>334085</xdr:colOff>
      <xdr:row>17</xdr:row>
      <xdr:rowOff>148502</xdr:rowOff>
    </xdr:from>
    <xdr:to>
      <xdr:col>100</xdr:col>
      <xdr:colOff>226787</xdr:colOff>
      <xdr:row>33</xdr:row>
      <xdr:rowOff>13535</xdr:rowOff>
    </xdr:to>
    <xdr:grpSp>
      <xdr:nvGrpSpPr>
        <xdr:cNvPr id="27" name="Grupo 26">
          <a:extLst>
            <a:ext uri="{FF2B5EF4-FFF2-40B4-BE49-F238E27FC236}">
              <a16:creationId xmlns:a16="http://schemas.microsoft.com/office/drawing/2014/main" id="{00000000-0008-0000-0500-00001B000000}"/>
            </a:ext>
          </a:extLst>
        </xdr:cNvPr>
        <xdr:cNvGrpSpPr/>
      </xdr:nvGrpSpPr>
      <xdr:grpSpPr>
        <a:xfrm>
          <a:off x="92614526" y="4933414"/>
          <a:ext cx="5988702" cy="2946650"/>
          <a:chOff x="29226713" y="3569328"/>
          <a:chExt cx="5988702" cy="2925514"/>
        </a:xfrm>
      </xdr:grpSpPr>
      <xdr:pic>
        <xdr:nvPicPr>
          <xdr:cNvPr id="28" name="Imagen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17"/>
          <a:stretch>
            <a:fillRect/>
          </a:stretch>
        </xdr:blipFill>
        <xdr:spPr>
          <a:xfrm>
            <a:off x="29226713" y="3569328"/>
            <a:ext cx="5988702" cy="2925514"/>
          </a:xfrm>
          <a:prstGeom prst="rect">
            <a:avLst/>
          </a:prstGeom>
        </xdr:spPr>
      </xdr:pic>
      <xdr:sp macro="" textlink="">
        <xdr:nvSpPr>
          <xdr:cNvPr id="29" name="Rectángulo 28">
            <a:extLst>
              <a:ext uri="{FF2B5EF4-FFF2-40B4-BE49-F238E27FC236}">
                <a16:creationId xmlns:a16="http://schemas.microsoft.com/office/drawing/2014/main" id="{00000000-0008-0000-0500-00001D000000}"/>
              </a:ext>
            </a:extLst>
          </xdr:cNvPr>
          <xdr:cNvSpPr/>
        </xdr:nvSpPr>
        <xdr:spPr>
          <a:xfrm>
            <a:off x="29528699" y="6312635"/>
            <a:ext cx="5569551" cy="12727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sp macro="" textlink="">
        <xdr:nvSpPr>
          <xdr:cNvPr id="30" name="Rectángulo 29">
            <a:extLst>
              <a:ext uri="{FF2B5EF4-FFF2-40B4-BE49-F238E27FC236}">
                <a16:creationId xmlns:a16="http://schemas.microsoft.com/office/drawing/2014/main" id="{00000000-0008-0000-0500-00001E000000}"/>
              </a:ext>
            </a:extLst>
          </xdr:cNvPr>
          <xdr:cNvSpPr/>
        </xdr:nvSpPr>
        <xdr:spPr>
          <a:xfrm>
            <a:off x="32574799" y="4129249"/>
            <a:ext cx="504260" cy="23404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grpSp>
    <xdr:clientData/>
  </xdr:twoCellAnchor>
  <xdr:oneCellAnchor>
    <xdr:from>
      <xdr:col>43</xdr:col>
      <xdr:colOff>336176</xdr:colOff>
      <xdr:row>15</xdr:row>
      <xdr:rowOff>265045</xdr:rowOff>
    </xdr:from>
    <xdr:ext cx="4276851" cy="1122495"/>
    <xdr:pic>
      <xdr:nvPicPr>
        <xdr:cNvPr id="31" name="Imagen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18"/>
        <a:stretch>
          <a:fillRect/>
        </a:stretch>
      </xdr:blipFill>
      <xdr:spPr>
        <a:xfrm>
          <a:off x="49957616" y="3884545"/>
          <a:ext cx="4276851" cy="1122495"/>
        </a:xfrm>
        <a:prstGeom prst="rect">
          <a:avLst/>
        </a:prstGeom>
      </xdr:spPr>
    </xdr:pic>
    <xdr:clientData/>
  </xdr:oneCellAnchor>
  <xdr:twoCellAnchor editAs="oneCell">
    <xdr:from>
      <xdr:col>27</xdr:col>
      <xdr:colOff>285750</xdr:colOff>
      <xdr:row>11</xdr:row>
      <xdr:rowOff>122464</xdr:rowOff>
    </xdr:from>
    <xdr:to>
      <xdr:col>34</xdr:col>
      <xdr:colOff>29284</xdr:colOff>
      <xdr:row>18</xdr:row>
      <xdr:rowOff>43543</xdr:rowOff>
    </xdr:to>
    <xdr:pic>
      <xdr:nvPicPr>
        <xdr:cNvPr id="32" name="Imagen 31">
          <a:extLst>
            <a:ext uri="{FF2B5EF4-FFF2-40B4-BE49-F238E27FC236}">
              <a16:creationId xmlns:a16="http://schemas.microsoft.com/office/drawing/2014/main" id="{00000000-0008-0000-0500-000020000000}"/>
            </a:ext>
          </a:extLst>
        </xdr:cNvPr>
        <xdr:cNvPicPr>
          <a:picLocks noChangeAspect="1"/>
        </xdr:cNvPicPr>
      </xdr:nvPicPr>
      <xdr:blipFill rotWithShape="1">
        <a:blip xmlns:r="http://schemas.openxmlformats.org/officeDocument/2006/relationships" r:embed="rId19"/>
        <a:srcRect b="54927"/>
        <a:stretch/>
      </xdr:blipFill>
      <xdr:spPr>
        <a:xfrm>
          <a:off x="33547050" y="3040924"/>
          <a:ext cx="5290894" cy="1673679"/>
        </a:xfrm>
        <a:prstGeom prst="rect">
          <a:avLst/>
        </a:prstGeom>
      </xdr:spPr>
    </xdr:pic>
    <xdr:clientData/>
  </xdr:twoCellAnchor>
  <xdr:twoCellAnchor editAs="oneCell">
    <xdr:from>
      <xdr:col>27</xdr:col>
      <xdr:colOff>285751</xdr:colOff>
      <xdr:row>17</xdr:row>
      <xdr:rowOff>163286</xdr:rowOff>
    </xdr:from>
    <xdr:to>
      <xdr:col>34</xdr:col>
      <xdr:colOff>29285</xdr:colOff>
      <xdr:row>20</xdr:row>
      <xdr:rowOff>139391</xdr:rowOff>
    </xdr:to>
    <xdr:pic>
      <xdr:nvPicPr>
        <xdr:cNvPr id="33" name="Imagen 32">
          <a:extLst>
            <a:ext uri="{FF2B5EF4-FFF2-40B4-BE49-F238E27FC236}">
              <a16:creationId xmlns:a16="http://schemas.microsoft.com/office/drawing/2014/main" id="{00000000-0008-0000-0500-000021000000}"/>
            </a:ext>
          </a:extLst>
        </xdr:cNvPr>
        <xdr:cNvPicPr>
          <a:picLocks noChangeAspect="1"/>
        </xdr:cNvPicPr>
      </xdr:nvPicPr>
      <xdr:blipFill rotWithShape="1">
        <a:blip xmlns:r="http://schemas.openxmlformats.org/officeDocument/2006/relationships" r:embed="rId19"/>
        <a:srcRect t="88559"/>
        <a:stretch/>
      </xdr:blipFill>
      <xdr:spPr>
        <a:xfrm>
          <a:off x="33547051" y="4659086"/>
          <a:ext cx="5290894" cy="501885"/>
        </a:xfrm>
        <a:prstGeom prst="rect">
          <a:avLst/>
        </a:prstGeom>
      </xdr:spPr>
    </xdr:pic>
    <xdr:clientData/>
  </xdr:twoCellAnchor>
  <xdr:twoCellAnchor editAs="oneCell">
    <xdr:from>
      <xdr:col>77</xdr:col>
      <xdr:colOff>647603</xdr:colOff>
      <xdr:row>1</xdr:row>
      <xdr:rowOff>17930</xdr:rowOff>
    </xdr:from>
    <xdr:to>
      <xdr:col>81</xdr:col>
      <xdr:colOff>622452</xdr:colOff>
      <xdr:row>28</xdr:row>
      <xdr:rowOff>161595</xdr:rowOff>
    </xdr:to>
    <xdr:pic>
      <xdr:nvPicPr>
        <xdr:cNvPr id="34" name="Imagen 33">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20"/>
        <a:stretch>
          <a:fillRect/>
        </a:stretch>
      </xdr:blipFill>
      <xdr:spPr>
        <a:xfrm>
          <a:off x="78379223" y="185570"/>
          <a:ext cx="3144769" cy="6574945"/>
        </a:xfrm>
        <a:prstGeom prst="rect">
          <a:avLst/>
        </a:prstGeom>
      </xdr:spPr>
    </xdr:pic>
    <xdr:clientData/>
  </xdr:twoCellAnchor>
  <xdr:twoCellAnchor editAs="oneCell">
    <xdr:from>
      <xdr:col>77</xdr:col>
      <xdr:colOff>582706</xdr:colOff>
      <xdr:row>26</xdr:row>
      <xdr:rowOff>135739</xdr:rowOff>
    </xdr:from>
    <xdr:to>
      <xdr:col>81</xdr:col>
      <xdr:colOff>509923</xdr:colOff>
      <xdr:row>49</xdr:row>
      <xdr:rowOff>49368</xdr:rowOff>
    </xdr:to>
    <xdr:pic>
      <xdr:nvPicPr>
        <xdr:cNvPr id="35" name="Imagen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21"/>
        <a:stretch>
          <a:fillRect/>
        </a:stretch>
      </xdr:blipFill>
      <xdr:spPr>
        <a:xfrm>
          <a:off x="78314326" y="6384139"/>
          <a:ext cx="3097137" cy="4881869"/>
        </a:xfrm>
        <a:prstGeom prst="rect">
          <a:avLst/>
        </a:prstGeom>
      </xdr:spPr>
    </xdr:pic>
    <xdr:clientData/>
  </xdr:twoCellAnchor>
  <xdr:twoCellAnchor editAs="oneCell">
    <xdr:from>
      <xdr:col>25</xdr:col>
      <xdr:colOff>469209</xdr:colOff>
      <xdr:row>206</xdr:row>
      <xdr:rowOff>134594</xdr:rowOff>
    </xdr:from>
    <xdr:to>
      <xdr:col>29</xdr:col>
      <xdr:colOff>387880</xdr:colOff>
      <xdr:row>222</xdr:row>
      <xdr:rowOff>85559</xdr:rowOff>
    </xdr:to>
    <xdr:pic>
      <xdr:nvPicPr>
        <xdr:cNvPr id="36" name="Imagen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22"/>
        <a:stretch>
          <a:fillRect/>
        </a:stretch>
      </xdr:blipFill>
      <xdr:spPr>
        <a:xfrm>
          <a:off x="32145549" y="44132474"/>
          <a:ext cx="3088591" cy="3136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paza@cenergia.org.p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dadaoenergy.com/es/blog/how-to-calculate-load-factpr/" TargetMode="External"/><Relationship Id="rId13" Type="http://schemas.openxmlformats.org/officeDocument/2006/relationships/hyperlink" Target="https://temariosformativosprofesionales.wordpress.com/wp-content/uploads/2014/06/calderas-calculos.pdf" TargetMode="External"/><Relationship Id="rId18" Type="http://schemas.openxmlformats.org/officeDocument/2006/relationships/drawing" Target="../drawings/drawing5.xml"/><Relationship Id="rId3" Type="http://schemas.openxmlformats.org/officeDocument/2006/relationships/hyperlink" Target="https://www.dadaomachinery.com/blog/what-is-the-power-consumption-of-a-knitting-machine-378109.html" TargetMode="External"/><Relationship Id="rId7" Type="http://schemas.openxmlformats.org/officeDocument/2006/relationships/hyperlink" Target="https://www.mathis.com.br/arquivos/PDF/geral-mathis-agotamiento-2024-espan.pdf" TargetMode="External"/><Relationship Id="rId12" Type="http://schemas.openxmlformats.org/officeDocument/2006/relationships/hyperlink" Target="https://personales.unican.es/renedoc/Trasparencias%20WEB/Trasp%20Termo%20y%20MF/00%20GRADOS/Tablas%20Termo.pdf" TargetMode="External"/><Relationship Id="rId17" Type="http://schemas.openxmlformats.org/officeDocument/2006/relationships/hyperlink" Target="https://www.gub.uy/ministerio-industria-energia-mineria/sites/ministerio-industria-energia-mineria/files/2020-12/Balance%20Nacional%20de%20Energ%C3%ADa%20%C3%9Atil%20del%20Sector%20Industrial%20-%20Datos%202016_0.pdf" TargetMode="External"/><Relationship Id="rId2" Type="http://schemas.openxmlformats.org/officeDocument/2006/relationships/hyperlink" Target="https://es.scribd.com/document/410607187/Guia-Basica-Para-El-Calculo-Del-Consumo-Electrico" TargetMode="External"/><Relationship Id="rId16" Type="http://schemas.openxmlformats.org/officeDocument/2006/relationships/hyperlink" Target="https://www.coes.org.pe/Portal/Operacion/Estudios/PotenciaEfectiva" TargetMode="External"/><Relationship Id="rId20" Type="http://schemas.openxmlformats.org/officeDocument/2006/relationships/comments" Target="../comments4.xml"/><Relationship Id="rId1" Type="http://schemas.openxmlformats.org/officeDocument/2006/relationships/hyperlink" Target="https://sie.gob.do/wp-content/uploads/2021/03/RESOLUCION-SIE-083-2007-TABLA-HOMOLOGADA-DE-CONSUMOS-DE-EQUIPOS-ELECTRICOS.pdf" TargetMode="External"/><Relationship Id="rId6" Type="http://schemas.openxmlformats.org/officeDocument/2006/relationships/hyperlink" Target="https://chem.libretexts.org/Bookshelves/Introductory_Chemistry/Introductory_Chemistry_%28LibreTexts%29/03%3A_Matter_and_Energy/3.12%3A_Energy_and_Heat_Capacity_Calculations?utm_source=chatgpt.com" TargetMode="External"/><Relationship Id="rId11" Type="http://schemas.openxmlformats.org/officeDocument/2006/relationships/hyperlink" Target="https://renovablesconsaburum.wordpress.com/wp-content/uploads/2015/09/tem2-cc3a1lculo-de-cargas-tc3a9rmicas.pdf" TargetMode="External"/><Relationship Id="rId5" Type="http://schemas.openxmlformats.org/officeDocument/2006/relationships/hyperlink" Target="https://www.idesmakina.com.tr/es/maquinas/ht-multi-plus-m-quina-tintura-de-telas" TargetMode="External"/><Relationship Id="rId15" Type="http://schemas.openxmlformats.org/officeDocument/2006/relationships/hyperlink" Target="https://www.energystar.gov/sites/default/files/buildings/tools/bnch_cost.pdf?utm_source=chatgpt.com" TargetMode="External"/><Relationship Id="rId10" Type="http://schemas.openxmlformats.org/officeDocument/2006/relationships/hyperlink" Target="https://www.fide.org.mx/wp-content/uploads/Hojas-Caso/Industria/2003/SPRING-TEXTIL.pdf" TargetMode="External"/><Relationship Id="rId19" Type="http://schemas.openxmlformats.org/officeDocument/2006/relationships/vmlDrawing" Target="../drawings/vmlDrawing4.vml"/><Relationship Id="rId4" Type="http://schemas.openxmlformats.org/officeDocument/2006/relationships/hyperlink" Target="https://repositorio.ecci.edu.co/server/api/core/bitstreams/071fa46d-6618-4d80-94a5-b7aaa540bd56/content" TargetMode="External"/><Relationship Id="rId9" Type="http://schemas.openxmlformats.org/officeDocument/2006/relationships/hyperlink" Target="https://pdf.directindustry.es/viewerCatalog/rieter/g-38/172425-952684.html" TargetMode="External"/><Relationship Id="rId14" Type="http://schemas.openxmlformats.org/officeDocument/2006/relationships/hyperlink" Target="https://sinia.minam.gob.pe/sites/default/files/sinia/archivos/public/docs/2576.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4"/>
  <sheetViews>
    <sheetView showGridLines="0" tabSelected="1" view="pageBreakPreview" zoomScale="55" zoomScaleNormal="55" zoomScaleSheetLayoutView="55" workbookViewId="0">
      <selection activeCell="G9" sqref="G9:L9"/>
    </sheetView>
  </sheetViews>
  <sheetFormatPr baseColWidth="10" defaultColWidth="11.42578125" defaultRowHeight="12.75" x14ac:dyDescent="0.2"/>
  <cols>
    <col min="1" max="1" width="4.85546875" style="18" customWidth="1"/>
    <col min="2" max="2" width="26.140625" style="18" customWidth="1"/>
    <col min="3" max="3" width="34.5703125" style="18" customWidth="1"/>
    <col min="4" max="4" width="33.7109375" style="18" customWidth="1"/>
    <col min="5" max="5" width="38" style="18" bestFit="1" customWidth="1"/>
    <col min="6" max="6" width="30.5703125" style="18" bestFit="1" customWidth="1"/>
    <col min="7" max="7" width="26.85546875" style="18" bestFit="1" customWidth="1"/>
    <col min="8" max="8" width="30.7109375" style="18" customWidth="1"/>
    <col min="9" max="9" width="30.140625" style="18" customWidth="1"/>
    <col min="10" max="10" width="23" style="18" customWidth="1"/>
    <col min="11" max="11" width="22.42578125" style="18" customWidth="1"/>
    <col min="12" max="12" width="22.140625" style="18" customWidth="1"/>
    <col min="13" max="13" width="25.85546875" style="18" customWidth="1"/>
    <col min="14" max="14" width="22.42578125" style="18" customWidth="1"/>
    <col min="15" max="15" width="22.5703125" style="18" customWidth="1"/>
    <col min="16" max="16" width="25.7109375" style="18" customWidth="1"/>
    <col min="17" max="17" width="24" style="18" customWidth="1"/>
    <col min="18" max="18" width="29.85546875" style="18" customWidth="1"/>
    <col min="19" max="19" width="28.42578125" style="18" customWidth="1"/>
    <col min="20" max="20" width="24.85546875" style="18" customWidth="1"/>
    <col min="21" max="21" width="23.42578125" style="18" customWidth="1"/>
    <col min="22" max="22" width="25.140625" style="18" customWidth="1"/>
    <col min="23" max="23" width="24.140625" style="18" customWidth="1"/>
    <col min="24" max="24" width="33.28515625" style="18" customWidth="1"/>
    <col min="25" max="25" width="12.140625" style="18" bestFit="1" customWidth="1"/>
    <col min="26" max="26" width="24.5703125" style="18" bestFit="1" customWidth="1"/>
    <col min="27" max="16384" width="11.42578125" style="18"/>
  </cols>
  <sheetData>
    <row r="1" spans="1:20" ht="13.5" thickBot="1" x14ac:dyDescent="0.25">
      <c r="A1" s="1"/>
      <c r="B1" s="1"/>
      <c r="C1" s="1"/>
      <c r="D1" s="1"/>
      <c r="E1" s="1"/>
      <c r="F1" s="1"/>
      <c r="G1" s="1"/>
      <c r="H1" s="1"/>
      <c r="I1" s="1"/>
      <c r="J1" s="1"/>
      <c r="K1" s="1"/>
      <c r="L1" s="1"/>
      <c r="M1" s="1"/>
      <c r="N1" s="1"/>
      <c r="O1" s="1"/>
      <c r="P1" s="1"/>
      <c r="Q1" s="1"/>
      <c r="R1" s="1"/>
      <c r="S1" s="1"/>
      <c r="T1" s="1"/>
    </row>
    <row r="2" spans="1:20" ht="12.75" customHeight="1" x14ac:dyDescent="0.2">
      <c r="A2" s="1"/>
      <c r="B2" s="1"/>
      <c r="C2" s="1"/>
      <c r="D2" s="1"/>
      <c r="E2" s="1"/>
      <c r="F2" s="1"/>
      <c r="G2" s="1"/>
      <c r="H2" s="1"/>
      <c r="I2" s="1"/>
      <c r="J2" s="1"/>
      <c r="K2" s="1"/>
      <c r="L2" s="1"/>
      <c r="M2" s="691" t="s">
        <v>209</v>
      </c>
      <c r="N2" s="692"/>
      <c r="O2" s="692"/>
      <c r="P2" s="692"/>
      <c r="Q2" s="692"/>
      <c r="R2" s="692"/>
      <c r="S2" s="692"/>
      <c r="T2" s="693"/>
    </row>
    <row r="3" spans="1:20" x14ac:dyDescent="0.2">
      <c r="A3" s="1"/>
      <c r="B3" s="1"/>
      <c r="C3" s="1"/>
      <c r="D3" s="1"/>
      <c r="E3" s="1"/>
      <c r="F3" s="1"/>
      <c r="G3" s="1"/>
      <c r="H3" s="1"/>
      <c r="I3" s="82"/>
      <c r="J3" s="1"/>
      <c r="L3" s="1"/>
      <c r="M3" s="694"/>
      <c r="N3" s="695"/>
      <c r="O3" s="695"/>
      <c r="P3" s="695"/>
      <c r="Q3" s="695"/>
      <c r="R3" s="695"/>
      <c r="S3" s="695"/>
      <c r="T3" s="696"/>
    </row>
    <row r="4" spans="1:20" ht="18" x14ac:dyDescent="0.2">
      <c r="A4" s="1"/>
      <c r="B4" s="1"/>
      <c r="C4" s="1"/>
      <c r="D4" s="1"/>
      <c r="E4" s="1"/>
      <c r="F4" s="1"/>
      <c r="G4" s="1"/>
      <c r="H4" s="1"/>
      <c r="I4" s="4"/>
      <c r="J4" s="1"/>
      <c r="L4" s="1"/>
      <c r="M4" s="694"/>
      <c r="N4" s="695"/>
      <c r="O4" s="695"/>
      <c r="P4" s="695"/>
      <c r="Q4" s="695"/>
      <c r="R4" s="695"/>
      <c r="S4" s="695"/>
      <c r="T4" s="696"/>
    </row>
    <row r="5" spans="1:20" ht="18.75" thickBot="1" x14ac:dyDescent="0.25">
      <c r="A5" s="1"/>
      <c r="B5" s="1"/>
      <c r="C5" s="1"/>
      <c r="D5" s="1"/>
      <c r="E5" s="1"/>
      <c r="F5" s="1"/>
      <c r="G5" s="1"/>
      <c r="H5" s="1"/>
      <c r="I5" s="4"/>
      <c r="J5" s="1"/>
      <c r="L5" s="1"/>
      <c r="M5" s="697"/>
      <c r="N5" s="698"/>
      <c r="O5" s="698"/>
      <c r="P5" s="698"/>
      <c r="Q5" s="698"/>
      <c r="R5" s="698"/>
      <c r="S5" s="698"/>
      <c r="T5" s="699"/>
    </row>
    <row r="6" spans="1:20" x14ac:dyDescent="0.2">
      <c r="A6" s="1"/>
      <c r="B6" s="1"/>
      <c r="C6" s="1"/>
      <c r="D6" s="1"/>
      <c r="E6" s="1"/>
      <c r="F6" s="1"/>
      <c r="H6" s="1"/>
      <c r="I6" s="1"/>
      <c r="J6" s="1"/>
      <c r="K6" s="1"/>
      <c r="L6" s="1"/>
      <c r="M6" s="48"/>
      <c r="N6" s="48"/>
      <c r="O6" s="48"/>
      <c r="P6" s="48"/>
      <c r="Q6" s="48"/>
      <c r="R6" s="48"/>
      <c r="S6" s="48"/>
      <c r="T6" s="48"/>
    </row>
    <row r="7" spans="1:20" ht="13.5" thickBot="1" x14ac:dyDescent="0.25">
      <c r="A7" s="1"/>
      <c r="B7" s="1"/>
      <c r="C7" s="1"/>
      <c r="D7" s="1"/>
      <c r="E7" s="1"/>
      <c r="F7" s="1"/>
      <c r="G7" s="82"/>
      <c r="H7" s="1"/>
      <c r="I7" s="1"/>
      <c r="J7" s="1"/>
      <c r="K7" s="1"/>
      <c r="L7" s="1"/>
      <c r="M7" s="1"/>
      <c r="N7" s="1"/>
      <c r="O7" s="1"/>
      <c r="P7" s="1"/>
      <c r="Q7" s="1"/>
      <c r="R7" s="1"/>
      <c r="S7" s="1"/>
      <c r="T7" s="1"/>
    </row>
    <row r="8" spans="1:20" ht="18.75" customHeight="1" x14ac:dyDescent="0.2">
      <c r="A8" s="3"/>
      <c r="B8" s="60" t="s">
        <v>75</v>
      </c>
      <c r="C8" s="60"/>
      <c r="D8" s="60"/>
      <c r="E8" s="60"/>
      <c r="F8" s="60"/>
      <c r="G8" s="60"/>
      <c r="H8" s="60"/>
      <c r="I8" s="60"/>
      <c r="J8" s="60"/>
      <c r="K8" s="60"/>
      <c r="L8" s="60"/>
      <c r="M8" s="60"/>
      <c r="N8" s="60"/>
      <c r="O8" s="60"/>
      <c r="P8" s="60"/>
      <c r="Q8" s="131" t="s">
        <v>4</v>
      </c>
      <c r="R8" s="3"/>
      <c r="S8" s="132" t="s">
        <v>1</v>
      </c>
      <c r="T8" s="3"/>
    </row>
    <row r="9" spans="1:20" ht="18.75" customHeight="1" thickBot="1" x14ac:dyDescent="0.25">
      <c r="A9" s="4"/>
      <c r="C9" s="60"/>
      <c r="D9" s="60"/>
      <c r="E9" s="60"/>
      <c r="F9" s="60"/>
      <c r="G9" s="706" t="s">
        <v>211</v>
      </c>
      <c r="H9" s="706"/>
      <c r="I9" s="706"/>
      <c r="J9" s="706"/>
      <c r="K9" s="706"/>
      <c r="L9" s="706"/>
      <c r="M9" s="60"/>
      <c r="N9" s="60"/>
      <c r="O9" s="60"/>
      <c r="P9" s="60"/>
      <c r="Q9" s="620">
        <v>17306</v>
      </c>
      <c r="R9" s="60"/>
      <c r="S9" s="426"/>
      <c r="T9" s="9"/>
    </row>
    <row r="10" spans="1:20" ht="37.5" customHeight="1" x14ac:dyDescent="0.2">
      <c r="A10" s="4"/>
      <c r="B10" s="520"/>
      <c r="C10" s="520"/>
      <c r="D10" s="520"/>
      <c r="E10" s="520"/>
      <c r="F10" s="60"/>
      <c r="G10" s="708" t="s">
        <v>212</v>
      </c>
      <c r="H10" s="708"/>
      <c r="I10" s="707" t="s">
        <v>337</v>
      </c>
      <c r="J10" s="707"/>
      <c r="K10" s="707"/>
      <c r="L10" s="707"/>
      <c r="M10" s="60"/>
      <c r="N10" s="520"/>
      <c r="O10" s="520"/>
      <c r="P10" s="520"/>
      <c r="Q10" s="520"/>
      <c r="R10" s="520"/>
      <c r="S10" s="50"/>
      <c r="T10" s="9"/>
    </row>
    <row r="11" spans="1:20" ht="24.75" customHeight="1" x14ac:dyDescent="0.2">
      <c r="A11" s="4"/>
      <c r="B11" s="520"/>
      <c r="C11" s="520"/>
      <c r="D11" s="520"/>
      <c r="E11" s="520"/>
      <c r="F11" s="60"/>
      <c r="G11" s="60"/>
      <c r="H11" s="520"/>
      <c r="I11" s="707"/>
      <c r="J11" s="707"/>
      <c r="K11" s="707"/>
      <c r="L11" s="707"/>
      <c r="M11" s="707"/>
      <c r="N11" s="520"/>
      <c r="O11" s="520"/>
      <c r="P11" s="520"/>
      <c r="Q11" s="520"/>
      <c r="R11" s="520"/>
      <c r="S11" s="50"/>
      <c r="T11" s="9"/>
    </row>
    <row r="12" spans="1:20" ht="15" customHeight="1" x14ac:dyDescent="0.2">
      <c r="A12" s="4"/>
      <c r="B12" s="520"/>
      <c r="C12" s="520"/>
      <c r="D12" s="520"/>
      <c r="E12" s="520"/>
      <c r="F12" s="114"/>
      <c r="G12" s="114"/>
      <c r="H12" s="114"/>
      <c r="I12" s="114"/>
      <c r="J12" s="114"/>
      <c r="K12" s="114"/>
      <c r="L12" s="114"/>
      <c r="M12" s="114"/>
      <c r="N12" s="520"/>
      <c r="O12" s="520"/>
      <c r="P12" s="520"/>
      <c r="Q12" s="520"/>
      <c r="R12" s="520"/>
      <c r="S12" s="50"/>
      <c r="T12" s="9"/>
    </row>
    <row r="13" spans="1:20" s="32" customFormat="1" ht="33.950000000000003" customHeight="1" x14ac:dyDescent="0.2">
      <c r="A13" s="30" t="s">
        <v>35</v>
      </c>
      <c r="B13" s="33" t="s">
        <v>94</v>
      </c>
      <c r="C13" s="30"/>
      <c r="D13" s="30"/>
      <c r="E13" s="30"/>
      <c r="F13" s="30"/>
      <c r="G13" s="30"/>
      <c r="H13" s="30"/>
      <c r="I13" s="30"/>
      <c r="J13" s="30"/>
      <c r="K13" s="30"/>
      <c r="L13" s="30"/>
      <c r="M13" s="30"/>
      <c r="N13" s="30"/>
      <c r="O13" s="30"/>
      <c r="P13" s="30"/>
      <c r="Q13" s="30"/>
      <c r="R13" s="30"/>
      <c r="S13" s="30"/>
      <c r="T13" s="30"/>
    </row>
    <row r="14" spans="1:20" x14ac:dyDescent="0.2">
      <c r="A14" s="7"/>
      <c r="B14" s="6"/>
      <c r="C14" s="1"/>
      <c r="D14" s="1"/>
      <c r="E14" s="6"/>
      <c r="F14" s="6"/>
      <c r="G14" s="1"/>
      <c r="H14" s="8"/>
      <c r="I14" s="8"/>
      <c r="J14" s="6"/>
      <c r="K14" s="6"/>
      <c r="L14" s="6"/>
      <c r="M14" s="1"/>
      <c r="N14" s="1"/>
      <c r="O14" s="1"/>
      <c r="P14" s="1"/>
      <c r="Q14" s="1"/>
      <c r="R14" s="1"/>
      <c r="S14" s="1"/>
      <c r="T14" s="5"/>
    </row>
    <row r="15" spans="1:20" ht="13.5" thickBot="1" x14ac:dyDescent="0.25">
      <c r="A15" s="7"/>
      <c r="B15" s="6"/>
      <c r="C15" s="1"/>
      <c r="D15" s="1"/>
      <c r="E15" s="6"/>
      <c r="F15" s="6"/>
      <c r="G15" s="1"/>
      <c r="H15" s="8"/>
      <c r="I15" s="8"/>
      <c r="J15" s="6"/>
      <c r="K15" s="6"/>
      <c r="L15" s="6"/>
      <c r="M15" s="1"/>
      <c r="N15" s="1"/>
      <c r="O15" s="1"/>
      <c r="P15" s="1"/>
      <c r="Q15" s="1"/>
      <c r="R15" s="1"/>
      <c r="S15" s="1"/>
    </row>
    <row r="16" spans="1:20" s="43" customFormat="1" ht="26.1" customHeight="1" thickBot="1" x14ac:dyDescent="0.25">
      <c r="A16" s="108"/>
      <c r="B16" s="125" t="s">
        <v>224</v>
      </c>
      <c r="C16" s="126"/>
      <c r="D16" s="420"/>
      <c r="E16" s="424"/>
      <c r="F16" s="424"/>
      <c r="G16" s="425"/>
      <c r="H16" s="125" t="s">
        <v>225</v>
      </c>
      <c r="I16" s="126"/>
      <c r="J16" s="126"/>
      <c r="K16" s="126"/>
      <c r="L16" s="422"/>
      <c r="M16" s="127"/>
      <c r="N16" s="421"/>
      <c r="O16" s="421"/>
      <c r="P16" s="423"/>
      <c r="R16" s="130" t="s">
        <v>210</v>
      </c>
      <c r="S16" s="163"/>
    </row>
    <row r="17" spans="1:26" s="43" customFormat="1" ht="18.75" thickBot="1" x14ac:dyDescent="0.25">
      <c r="A17" s="111"/>
      <c r="B17" s="112"/>
      <c r="C17" s="112"/>
      <c r="D17" s="112"/>
      <c r="E17" s="112"/>
      <c r="F17" s="112"/>
      <c r="G17" s="112"/>
      <c r="H17" s="112"/>
      <c r="I17" s="112"/>
      <c r="J17" s="112"/>
      <c r="K17" s="112"/>
      <c r="L17" s="112"/>
      <c r="M17" s="112"/>
      <c r="N17" s="112"/>
      <c r="O17" s="112"/>
      <c r="P17" s="112"/>
      <c r="Q17" s="112"/>
      <c r="R17" s="112"/>
      <c r="S17" s="112"/>
    </row>
    <row r="18" spans="1:26" s="43" customFormat="1" ht="26.1" customHeight="1" thickBot="1" x14ac:dyDescent="0.25">
      <c r="A18" s="108"/>
      <c r="B18" s="125" t="s">
        <v>215</v>
      </c>
      <c r="C18" s="126"/>
      <c r="D18" s="618"/>
      <c r="E18" s="128"/>
      <c r="F18" s="128"/>
      <c r="G18" s="129"/>
      <c r="H18" s="133" t="s">
        <v>216</v>
      </c>
      <c r="I18" s="420"/>
      <c r="J18" s="421"/>
      <c r="K18" s="134"/>
      <c r="L18" s="130" t="s">
        <v>214</v>
      </c>
      <c r="M18" s="163"/>
      <c r="N18" s="130" t="s">
        <v>217</v>
      </c>
      <c r="O18" s="163"/>
      <c r="P18" s="135" t="s">
        <v>218</v>
      </c>
      <c r="Q18" s="136"/>
      <c r="R18" s="619"/>
      <c r="S18" s="137"/>
      <c r="U18" s="113"/>
    </row>
    <row r="19" spans="1:26" s="12" customFormat="1" ht="15" x14ac:dyDescent="0.2">
      <c r="A19" s="14"/>
      <c r="C19" s="40"/>
      <c r="D19" s="11"/>
      <c r="E19" s="40"/>
      <c r="F19" s="40"/>
      <c r="G19" s="40"/>
      <c r="H19" s="40"/>
      <c r="I19" s="40"/>
      <c r="J19" s="40"/>
      <c r="K19" s="15"/>
      <c r="L19" s="40"/>
      <c r="M19" s="11"/>
      <c r="T19" s="15"/>
      <c r="W19" s="381"/>
      <c r="X19" s="381"/>
      <c r="Y19" s="18"/>
      <c r="Z19" s="381"/>
    </row>
    <row r="20" spans="1:26" s="12" customFormat="1" ht="15" x14ac:dyDescent="0.2">
      <c r="A20" s="16"/>
      <c r="B20" s="17"/>
      <c r="F20" s="22"/>
      <c r="G20" s="24"/>
      <c r="I20" s="25"/>
      <c r="J20" s="25"/>
      <c r="K20" s="21"/>
      <c r="L20" s="24"/>
      <c r="M20" s="21"/>
      <c r="T20" s="11"/>
      <c r="W20" s="22"/>
      <c r="X20" s="18"/>
      <c r="Y20" s="18"/>
      <c r="Z20" s="22"/>
    </row>
    <row r="21" spans="1:26" s="32" customFormat="1" ht="33.950000000000003" customHeight="1" x14ac:dyDescent="0.2">
      <c r="A21" s="30" t="s">
        <v>36</v>
      </c>
      <c r="B21" s="31" t="s">
        <v>113</v>
      </c>
      <c r="C21" s="30"/>
      <c r="D21" s="30"/>
      <c r="E21" s="30"/>
      <c r="F21" s="30"/>
      <c r="G21" s="30"/>
      <c r="H21" s="30"/>
      <c r="I21" s="30"/>
      <c r="J21" s="30"/>
      <c r="K21" s="30"/>
      <c r="L21" s="30"/>
      <c r="M21" s="30"/>
      <c r="N21" s="30"/>
      <c r="O21" s="30"/>
      <c r="P21" s="30"/>
      <c r="Q21" s="30"/>
      <c r="R21" s="30"/>
      <c r="S21" s="30"/>
      <c r="T21" s="30"/>
    </row>
    <row r="22" spans="1:26" s="43" customFormat="1" ht="18.75" thickBot="1" x14ac:dyDescent="0.25">
      <c r="A22" s="108"/>
      <c r="B22" s="115"/>
      <c r="C22" s="115"/>
      <c r="D22" s="115"/>
      <c r="E22" s="115"/>
      <c r="F22" s="115"/>
      <c r="G22" s="115"/>
      <c r="H22" s="115"/>
      <c r="I22" s="115"/>
      <c r="J22" s="115"/>
      <c r="K22" s="115"/>
      <c r="L22" s="115"/>
      <c r="M22" s="115"/>
      <c r="N22" s="115"/>
      <c r="O22" s="115"/>
      <c r="P22" s="115"/>
      <c r="Q22" s="115"/>
      <c r="R22" s="116"/>
      <c r="S22" s="116"/>
      <c r="T22" s="116"/>
    </row>
    <row r="23" spans="1:26" s="43" customFormat="1" ht="26.1" customHeight="1" thickBot="1" x14ac:dyDescent="0.25">
      <c r="A23" s="111"/>
      <c r="B23" s="138" t="s">
        <v>95</v>
      </c>
      <c r="C23" s="139"/>
      <c r="D23" s="420"/>
      <c r="E23" s="137"/>
      <c r="F23" s="133" t="s">
        <v>96</v>
      </c>
      <c r="G23" s="621"/>
      <c r="H23" s="127"/>
      <c r="I23" s="140"/>
      <c r="J23" s="137"/>
      <c r="K23" s="133" t="s">
        <v>253</v>
      </c>
      <c r="L23" s="622"/>
      <c r="M23" s="141"/>
      <c r="N23" s="133" t="s">
        <v>254</v>
      </c>
      <c r="O23" s="622"/>
      <c r="P23" s="141"/>
      <c r="Q23" s="133" t="s">
        <v>255</v>
      </c>
      <c r="R23" s="622"/>
      <c r="S23" s="141"/>
      <c r="T23" s="117"/>
    </row>
    <row r="24" spans="1:26" s="43" customFormat="1" ht="18" x14ac:dyDescent="0.2">
      <c r="A24" s="111"/>
      <c r="B24" s="118"/>
      <c r="C24" s="3"/>
      <c r="D24" s="112"/>
      <c r="E24" s="112"/>
      <c r="F24" s="112"/>
      <c r="G24" s="112"/>
      <c r="H24" s="112"/>
      <c r="I24" s="3"/>
      <c r="J24" s="3"/>
      <c r="K24" s="3"/>
      <c r="L24" s="3"/>
      <c r="M24" s="112"/>
      <c r="N24" s="112"/>
      <c r="O24" s="112"/>
      <c r="P24" s="112"/>
      <c r="Q24" s="112"/>
      <c r="R24" s="112"/>
      <c r="S24" s="112"/>
      <c r="T24" s="118"/>
    </row>
    <row r="25" spans="1:26" s="12" customFormat="1" ht="33.950000000000003" customHeight="1" x14ac:dyDescent="0.2">
      <c r="A25" s="30" t="s">
        <v>37</v>
      </c>
      <c r="B25" s="33" t="s">
        <v>98</v>
      </c>
      <c r="C25" s="34"/>
      <c r="D25" s="34"/>
      <c r="E25" s="34"/>
      <c r="F25" s="34"/>
      <c r="G25" s="34"/>
      <c r="H25" s="34"/>
      <c r="I25" s="34"/>
      <c r="J25" s="34"/>
      <c r="K25" s="34"/>
      <c r="L25" s="34"/>
      <c r="M25" s="30"/>
      <c r="N25" s="34"/>
      <c r="O25" s="34"/>
      <c r="P25" s="34"/>
      <c r="Q25" s="34"/>
      <c r="R25" s="34"/>
      <c r="S25" s="30"/>
      <c r="T25" s="30"/>
    </row>
    <row r="26" spans="1:26" s="117" customFormat="1" ht="15" customHeight="1" thickBot="1" x14ac:dyDescent="0.25">
      <c r="A26" s="66"/>
      <c r="B26" s="119"/>
      <c r="C26" s="66"/>
      <c r="D26" s="66"/>
      <c r="E26" s="66"/>
      <c r="F26" s="66"/>
      <c r="G26" s="66"/>
      <c r="H26" s="66"/>
      <c r="I26" s="66"/>
      <c r="J26" s="66"/>
      <c r="K26" s="66"/>
      <c r="L26" s="66"/>
      <c r="M26" s="66"/>
      <c r="N26" s="66"/>
      <c r="O26" s="66"/>
      <c r="P26" s="66"/>
      <c r="Q26" s="66"/>
      <c r="R26" s="66"/>
      <c r="S26" s="66"/>
      <c r="T26" s="66"/>
    </row>
    <row r="27" spans="1:26" s="117" customFormat="1" ht="26.1" customHeight="1" thickBot="1" x14ac:dyDescent="0.25">
      <c r="A27" s="66"/>
      <c r="B27" s="142" t="s">
        <v>97</v>
      </c>
      <c r="C27" s="143"/>
      <c r="D27" s="144"/>
      <c r="E27" s="885"/>
      <c r="F27" s="66"/>
      <c r="G27" s="148" t="s">
        <v>223</v>
      </c>
      <c r="H27" s="700" t="s">
        <v>45</v>
      </c>
      <c r="I27" s="701"/>
      <c r="J27" s="701"/>
      <c r="K27" s="702"/>
      <c r="L27" s="43"/>
      <c r="M27" s="703" t="s">
        <v>222</v>
      </c>
      <c r="N27" s="704"/>
      <c r="O27" s="704"/>
      <c r="P27" s="705"/>
    </row>
    <row r="28" spans="1:26" s="117" customFormat="1" ht="26.1" customHeight="1" thickBot="1" x14ac:dyDescent="0.25">
      <c r="A28" s="66"/>
      <c r="B28" s="119"/>
      <c r="C28" s="66"/>
      <c r="D28" s="66"/>
      <c r="E28" s="886"/>
      <c r="F28" s="66"/>
      <c r="G28" s="161" t="s">
        <v>533</v>
      </c>
      <c r="H28" s="162" t="s">
        <v>65</v>
      </c>
      <c r="I28" s="162" t="s">
        <v>38</v>
      </c>
      <c r="J28" s="162" t="s">
        <v>50</v>
      </c>
      <c r="K28" s="163" t="s">
        <v>66</v>
      </c>
      <c r="L28" s="43"/>
      <c r="M28" s="149" t="s">
        <v>23</v>
      </c>
      <c r="N28" s="150" t="s">
        <v>103</v>
      </c>
      <c r="O28" s="151" t="s">
        <v>23</v>
      </c>
      <c r="P28" s="152" t="s">
        <v>103</v>
      </c>
    </row>
    <row r="29" spans="1:26" s="117" customFormat="1" ht="26.1" customHeight="1" thickBot="1" x14ac:dyDescent="0.25">
      <c r="A29" s="66"/>
      <c r="B29" s="145" t="s">
        <v>99</v>
      </c>
      <c r="C29" s="146"/>
      <c r="D29" s="146"/>
      <c r="E29" s="887"/>
      <c r="F29" s="113"/>
      <c r="G29" s="160" t="s">
        <v>58</v>
      </c>
      <c r="H29" s="881"/>
      <c r="I29" s="881"/>
      <c r="J29" s="881"/>
      <c r="K29" s="882"/>
      <c r="L29" s="113"/>
      <c r="M29" s="153" t="s">
        <v>11</v>
      </c>
      <c r="N29" s="414"/>
      <c r="O29" s="154" t="s">
        <v>17</v>
      </c>
      <c r="P29" s="417"/>
    </row>
    <row r="30" spans="1:26" s="117" customFormat="1" ht="26.1" customHeight="1" thickBot="1" x14ac:dyDescent="0.25">
      <c r="A30" s="66"/>
      <c r="B30" s="119"/>
      <c r="C30" s="66"/>
      <c r="D30" s="66"/>
      <c r="E30" s="886"/>
      <c r="F30" s="66"/>
      <c r="G30" s="158" t="s">
        <v>59</v>
      </c>
      <c r="H30" s="831"/>
      <c r="I30" s="831"/>
      <c r="J30" s="831"/>
      <c r="K30" s="883"/>
      <c r="L30" s="113"/>
      <c r="M30" s="155" t="s">
        <v>12</v>
      </c>
      <c r="N30" s="415"/>
      <c r="O30" s="121" t="s">
        <v>18</v>
      </c>
      <c r="P30" s="418"/>
    </row>
    <row r="31" spans="1:26" s="117" customFormat="1" ht="26.1" customHeight="1" thickBot="1" x14ac:dyDescent="0.25">
      <c r="A31" s="66"/>
      <c r="B31" s="125" t="s">
        <v>100</v>
      </c>
      <c r="C31" s="146"/>
      <c r="D31" s="147"/>
      <c r="E31" s="888"/>
      <c r="F31" s="113"/>
      <c r="G31" s="158" t="s">
        <v>60</v>
      </c>
      <c r="H31" s="831"/>
      <c r="I31" s="831"/>
      <c r="J31" s="831"/>
      <c r="K31" s="883"/>
      <c r="L31" s="113"/>
      <c r="M31" s="155" t="s">
        <v>13</v>
      </c>
      <c r="N31" s="415"/>
      <c r="O31" s="121" t="s">
        <v>89</v>
      </c>
      <c r="P31" s="418"/>
    </row>
    <row r="32" spans="1:26" s="117" customFormat="1" ht="26.1" customHeight="1" thickBot="1" x14ac:dyDescent="0.25">
      <c r="A32" s="66"/>
      <c r="E32" s="889"/>
      <c r="G32" s="158" t="s">
        <v>61</v>
      </c>
      <c r="H32" s="831"/>
      <c r="I32" s="831"/>
      <c r="J32" s="831"/>
      <c r="K32" s="883"/>
      <c r="L32" s="113"/>
      <c r="M32" s="155" t="s">
        <v>14</v>
      </c>
      <c r="N32" s="415"/>
      <c r="O32" s="121" t="s">
        <v>20</v>
      </c>
      <c r="P32" s="418"/>
    </row>
    <row r="33" spans="1:26" s="117" customFormat="1" ht="26.1" customHeight="1" thickBot="1" x14ac:dyDescent="0.25">
      <c r="A33" s="66"/>
      <c r="B33" s="125" t="s">
        <v>101</v>
      </c>
      <c r="C33" s="146"/>
      <c r="D33" s="147"/>
      <c r="E33" s="888"/>
      <c r="G33" s="158" t="s">
        <v>62</v>
      </c>
      <c r="H33" s="831"/>
      <c r="I33" s="831"/>
      <c r="J33" s="831"/>
      <c r="K33" s="883"/>
      <c r="L33" s="113"/>
      <c r="M33" s="155" t="s">
        <v>15</v>
      </c>
      <c r="N33" s="415"/>
      <c r="O33" s="121" t="s">
        <v>21</v>
      </c>
      <c r="P33" s="418"/>
    </row>
    <row r="34" spans="1:26" s="117" customFormat="1" ht="26.1" customHeight="1" thickBot="1" x14ac:dyDescent="0.25">
      <c r="A34" s="66"/>
      <c r="B34" s="119"/>
      <c r="C34" s="66"/>
      <c r="E34" s="889"/>
      <c r="G34" s="158" t="s">
        <v>63</v>
      </c>
      <c r="H34" s="831"/>
      <c r="I34" s="831"/>
      <c r="J34" s="831"/>
      <c r="K34" s="883"/>
      <c r="L34" s="113"/>
      <c r="M34" s="156" t="s">
        <v>16</v>
      </c>
      <c r="N34" s="416"/>
      <c r="O34" s="157" t="s">
        <v>22</v>
      </c>
      <c r="P34" s="419"/>
      <c r="Q34" s="122"/>
    </row>
    <row r="35" spans="1:26" s="117" customFormat="1" ht="26.1" customHeight="1" thickBot="1" x14ac:dyDescent="0.25">
      <c r="A35" s="66"/>
      <c r="B35" s="125" t="s">
        <v>102</v>
      </c>
      <c r="C35" s="146"/>
      <c r="D35" s="147"/>
      <c r="E35" s="887"/>
      <c r="F35" s="113"/>
      <c r="G35" s="159" t="s">
        <v>64</v>
      </c>
      <c r="H35" s="837"/>
      <c r="I35" s="837"/>
      <c r="J35" s="837"/>
      <c r="K35" s="884"/>
      <c r="L35" s="113"/>
      <c r="M35" s="123"/>
      <c r="N35" s="123"/>
      <c r="O35" s="123"/>
      <c r="P35" s="123"/>
      <c r="Q35" s="66"/>
      <c r="R35" s="66"/>
      <c r="S35" s="66"/>
      <c r="T35" s="66"/>
    </row>
    <row r="36" spans="1:26" s="43" customFormat="1" ht="18" x14ac:dyDescent="0.25">
      <c r="A36" s="112"/>
      <c r="B36" s="112"/>
      <c r="C36" s="112"/>
      <c r="D36" s="112"/>
      <c r="E36" s="112"/>
      <c r="F36" s="112"/>
      <c r="G36" s="124"/>
      <c r="H36" s="124"/>
      <c r="I36" s="124"/>
      <c r="J36" s="124"/>
      <c r="K36" s="124"/>
      <c r="L36" s="112"/>
      <c r="M36" s="112"/>
      <c r="N36" s="112"/>
      <c r="O36" s="112"/>
      <c r="P36" s="112"/>
      <c r="Q36" s="112"/>
      <c r="R36" s="112"/>
      <c r="S36" s="112"/>
      <c r="T36" s="118"/>
    </row>
    <row r="37" spans="1:26" s="43" customFormat="1" ht="18" x14ac:dyDescent="0.2">
      <c r="A37" s="112"/>
      <c r="B37" s="112"/>
      <c r="C37" s="112"/>
      <c r="D37" s="112"/>
      <c r="E37" s="112"/>
      <c r="F37" s="112"/>
      <c r="G37" s="112"/>
      <c r="H37" s="112"/>
      <c r="I37" s="112"/>
      <c r="J37" s="112"/>
      <c r="K37" s="112"/>
      <c r="L37" s="112"/>
      <c r="M37" s="112"/>
      <c r="N37" s="112"/>
      <c r="O37" s="112"/>
      <c r="P37" s="112"/>
      <c r="Q37" s="112"/>
      <c r="R37" s="112"/>
      <c r="S37" s="112"/>
      <c r="T37" s="118"/>
    </row>
    <row r="38" spans="1:26" s="32" customFormat="1" ht="33.950000000000003" customHeight="1" x14ac:dyDescent="0.2">
      <c r="A38" s="30" t="s">
        <v>39</v>
      </c>
      <c r="B38" s="33" t="s">
        <v>248</v>
      </c>
      <c r="C38" s="34"/>
      <c r="D38" s="34"/>
      <c r="E38" s="34"/>
      <c r="F38" s="34"/>
      <c r="G38" s="34"/>
      <c r="H38" s="34"/>
      <c r="I38" s="34"/>
      <c r="J38" s="34"/>
      <c r="K38" s="34"/>
      <c r="L38" s="34"/>
      <c r="M38" s="30"/>
      <c r="N38" s="34"/>
      <c r="O38" s="34"/>
      <c r="P38" s="34"/>
      <c r="Q38" s="34"/>
      <c r="R38" s="34"/>
      <c r="S38" s="30"/>
      <c r="T38" s="30"/>
      <c r="W38" s="22"/>
      <c r="X38" s="18"/>
      <c r="Y38" s="18"/>
      <c r="Z38" s="22"/>
    </row>
    <row r="39" spans="1:26" ht="15" thickBot="1" x14ac:dyDescent="0.25">
      <c r="W39" s="22"/>
      <c r="X39" s="12"/>
      <c r="Y39" s="12"/>
    </row>
    <row r="40" spans="1:26" ht="33.950000000000003" customHeight="1" thickBot="1" x14ac:dyDescent="0.25">
      <c r="B40" s="164" t="s">
        <v>219</v>
      </c>
      <c r="C40" s="165"/>
      <c r="D40" s="165"/>
      <c r="E40" s="165"/>
      <c r="F40" s="165"/>
      <c r="G40" s="165"/>
      <c r="H40" s="165"/>
      <c r="I40" s="165"/>
      <c r="J40" s="165"/>
      <c r="K40" s="165"/>
      <c r="L40" s="165"/>
      <c r="M40" s="165"/>
      <c r="N40" s="165"/>
      <c r="O40" s="165"/>
      <c r="P40" s="165"/>
      <c r="Q40" s="165"/>
      <c r="R40" s="165"/>
      <c r="S40" s="165"/>
      <c r="T40" s="166"/>
      <c r="W40" s="22"/>
      <c r="X40" s="12"/>
      <c r="Y40" s="12"/>
    </row>
    <row r="41" spans="1:26" ht="15" thickBot="1" x14ac:dyDescent="0.25">
      <c r="W41" s="22"/>
      <c r="X41" s="12"/>
      <c r="Y41" s="12"/>
    </row>
    <row r="42" spans="1:26" ht="35.25" customHeight="1" thickBot="1" x14ac:dyDescent="0.25">
      <c r="C42" s="167" t="s">
        <v>88</v>
      </c>
      <c r="D42" s="168" t="s">
        <v>92</v>
      </c>
      <c r="E42" s="169" t="s">
        <v>2</v>
      </c>
      <c r="F42" s="168" t="s">
        <v>11</v>
      </c>
      <c r="G42" s="168" t="s">
        <v>12</v>
      </c>
      <c r="H42" s="168" t="s">
        <v>13</v>
      </c>
      <c r="I42" s="168" t="s">
        <v>14</v>
      </c>
      <c r="J42" s="168" t="s">
        <v>15</v>
      </c>
      <c r="K42" s="168" t="s">
        <v>16</v>
      </c>
      <c r="L42" s="168" t="s">
        <v>17</v>
      </c>
      <c r="M42" s="168" t="s">
        <v>18</v>
      </c>
      <c r="N42" s="168" t="s">
        <v>89</v>
      </c>
      <c r="O42" s="168" t="s">
        <v>20</v>
      </c>
      <c r="P42" s="168" t="s">
        <v>21</v>
      </c>
      <c r="Q42" s="168" t="s">
        <v>22</v>
      </c>
      <c r="R42" s="170" t="s">
        <v>90</v>
      </c>
      <c r="W42" s="22"/>
      <c r="X42" s="12"/>
      <c r="Y42" s="12"/>
    </row>
    <row r="43" spans="1:26" ht="15" x14ac:dyDescent="0.2">
      <c r="C43" s="869"/>
      <c r="D43" s="870"/>
      <c r="E43" s="446"/>
      <c r="F43" s="871"/>
      <c r="G43" s="871"/>
      <c r="H43" s="871"/>
      <c r="I43" s="871"/>
      <c r="J43" s="871"/>
      <c r="K43" s="871"/>
      <c r="L43" s="871"/>
      <c r="M43" s="871"/>
      <c r="N43" s="871"/>
      <c r="O43" s="871"/>
      <c r="P43" s="871"/>
      <c r="Q43" s="871"/>
      <c r="R43" s="872"/>
    </row>
    <row r="44" spans="1:26" ht="15" x14ac:dyDescent="0.2">
      <c r="C44" s="873"/>
      <c r="D44" s="874"/>
      <c r="E44" s="866"/>
      <c r="F44" s="875"/>
      <c r="G44" s="875"/>
      <c r="H44" s="875"/>
      <c r="I44" s="875"/>
      <c r="J44" s="875"/>
      <c r="K44" s="875"/>
      <c r="L44" s="875"/>
      <c r="M44" s="875"/>
      <c r="N44" s="875"/>
      <c r="O44" s="875"/>
      <c r="P44" s="875"/>
      <c r="Q44" s="875"/>
      <c r="R44" s="876"/>
    </row>
    <row r="45" spans="1:26" ht="15" x14ac:dyDescent="0.2">
      <c r="C45" s="873"/>
      <c r="D45" s="874"/>
      <c r="E45" s="866"/>
      <c r="F45" s="875"/>
      <c r="G45" s="875"/>
      <c r="H45" s="875"/>
      <c r="I45" s="875"/>
      <c r="J45" s="875"/>
      <c r="K45" s="875"/>
      <c r="L45" s="875"/>
      <c r="M45" s="875"/>
      <c r="N45" s="875"/>
      <c r="O45" s="875"/>
      <c r="P45" s="875"/>
      <c r="Q45" s="875"/>
      <c r="R45" s="876"/>
    </row>
    <row r="46" spans="1:26" ht="15" x14ac:dyDescent="0.2">
      <c r="C46" s="873"/>
      <c r="D46" s="874"/>
      <c r="E46" s="866"/>
      <c r="F46" s="875"/>
      <c r="G46" s="875"/>
      <c r="H46" s="875"/>
      <c r="I46" s="875"/>
      <c r="J46" s="875"/>
      <c r="K46" s="875"/>
      <c r="L46" s="875"/>
      <c r="M46" s="875"/>
      <c r="N46" s="875"/>
      <c r="O46" s="875"/>
      <c r="P46" s="875"/>
      <c r="Q46" s="875"/>
      <c r="R46" s="876"/>
    </row>
    <row r="47" spans="1:26" ht="15" x14ac:dyDescent="0.2">
      <c r="C47" s="873"/>
      <c r="D47" s="874"/>
      <c r="E47" s="866"/>
      <c r="F47" s="875"/>
      <c r="G47" s="875"/>
      <c r="H47" s="875"/>
      <c r="I47" s="875"/>
      <c r="J47" s="875"/>
      <c r="K47" s="875"/>
      <c r="L47" s="875"/>
      <c r="M47" s="875"/>
      <c r="N47" s="875"/>
      <c r="O47" s="875"/>
      <c r="P47" s="875"/>
      <c r="Q47" s="875"/>
      <c r="R47" s="876"/>
    </row>
    <row r="48" spans="1:26" ht="15.75" thickBot="1" x14ac:dyDescent="0.25">
      <c r="C48" s="877"/>
      <c r="D48" s="878"/>
      <c r="E48" s="868"/>
      <c r="F48" s="879"/>
      <c r="G48" s="879"/>
      <c r="H48" s="879"/>
      <c r="I48" s="879"/>
      <c r="J48" s="879"/>
      <c r="K48" s="879"/>
      <c r="L48" s="879"/>
      <c r="M48" s="879"/>
      <c r="N48" s="879"/>
      <c r="O48" s="879"/>
      <c r="P48" s="879"/>
      <c r="Q48" s="879"/>
      <c r="R48" s="880"/>
    </row>
    <row r="49" spans="1:33" x14ac:dyDescent="0.2">
      <c r="C49" s="18" t="s">
        <v>91</v>
      </c>
      <c r="D49" s="22"/>
      <c r="G49" s="22"/>
      <c r="I49" s="22"/>
      <c r="K49" s="22"/>
      <c r="M49" s="22"/>
      <c r="O49" s="22"/>
      <c r="Q49" s="22"/>
      <c r="AG49" s="610"/>
    </row>
    <row r="51" spans="1:33" s="32" customFormat="1" ht="33.950000000000003" customHeight="1" x14ac:dyDescent="0.2">
      <c r="A51" s="30" t="s">
        <v>51</v>
      </c>
      <c r="B51" s="33" t="s">
        <v>249</v>
      </c>
      <c r="C51" s="30"/>
      <c r="D51" s="30"/>
      <c r="E51" s="30"/>
      <c r="F51" s="30"/>
      <c r="G51" s="30"/>
      <c r="H51" s="30"/>
      <c r="I51" s="30"/>
      <c r="J51" s="30"/>
      <c r="K51" s="30"/>
      <c r="L51" s="30"/>
      <c r="M51" s="30"/>
      <c r="N51" s="30"/>
      <c r="O51" s="30"/>
      <c r="P51" s="30"/>
      <c r="Q51" s="30"/>
      <c r="R51" s="30"/>
      <c r="S51" s="30"/>
      <c r="T51" s="30"/>
    </row>
    <row r="52" spans="1:33" ht="13.5" thickBot="1" x14ac:dyDescent="0.25"/>
    <row r="53" spans="1:33" ht="33.950000000000003" customHeight="1" thickBot="1" x14ac:dyDescent="0.25">
      <c r="B53" s="164" t="s">
        <v>220</v>
      </c>
      <c r="C53" s="165"/>
      <c r="D53" s="165"/>
      <c r="E53" s="165"/>
      <c r="F53" s="165"/>
      <c r="G53" s="165"/>
      <c r="H53" s="165"/>
      <c r="I53" s="165"/>
      <c r="J53" s="165"/>
      <c r="K53" s="165"/>
      <c r="L53" s="165"/>
      <c r="M53" s="165"/>
      <c r="N53" s="165"/>
      <c r="O53" s="165"/>
      <c r="P53" s="165"/>
      <c r="Q53" s="165"/>
      <c r="R53" s="165"/>
      <c r="S53" s="165"/>
      <c r="T53" s="166"/>
    </row>
    <row r="55" spans="1:33" ht="13.5" thickBot="1" x14ac:dyDescent="0.25"/>
    <row r="56" spans="1:33" ht="57.75" customHeight="1" thickBot="1" x14ac:dyDescent="0.25">
      <c r="B56" s="172" t="s">
        <v>175</v>
      </c>
      <c r="C56" s="173" t="s">
        <v>176</v>
      </c>
      <c r="D56" s="173" t="s">
        <v>181</v>
      </c>
      <c r="E56" s="173" t="s">
        <v>179</v>
      </c>
      <c r="F56" s="173" t="s">
        <v>180</v>
      </c>
      <c r="G56" s="173" t="s">
        <v>221</v>
      </c>
      <c r="H56" s="173" t="s">
        <v>182</v>
      </c>
      <c r="I56" s="174" t="s">
        <v>183</v>
      </c>
      <c r="K56" s="87"/>
      <c r="L56" s="87"/>
      <c r="M56" s="22"/>
      <c r="W56" s="623" t="s">
        <v>177</v>
      </c>
    </row>
    <row r="57" spans="1:33" ht="15.75" x14ac:dyDescent="0.2">
      <c r="B57" s="863"/>
      <c r="C57" s="446"/>
      <c r="D57" s="864"/>
      <c r="E57" s="864"/>
      <c r="F57" s="864"/>
      <c r="G57" s="805"/>
      <c r="H57" s="805"/>
      <c r="I57" s="806"/>
      <c r="M57" s="22"/>
      <c r="N57" s="254"/>
      <c r="O57" s="255"/>
      <c r="P57" s="256"/>
      <c r="Q57" s="256"/>
      <c r="W57" s="623" t="s">
        <v>178</v>
      </c>
    </row>
    <row r="58" spans="1:33" ht="15.75" x14ac:dyDescent="0.2">
      <c r="B58" s="865"/>
      <c r="C58" s="866"/>
      <c r="D58" s="866"/>
      <c r="E58" s="866"/>
      <c r="F58" s="429"/>
      <c r="G58" s="429"/>
      <c r="H58" s="429"/>
      <c r="I58" s="809"/>
      <c r="M58" s="22"/>
      <c r="N58" s="254"/>
      <c r="O58" s="255"/>
    </row>
    <row r="59" spans="1:33" ht="16.5" thickBot="1" x14ac:dyDescent="0.25">
      <c r="B59" s="867"/>
      <c r="C59" s="868"/>
      <c r="D59" s="868"/>
      <c r="E59" s="868"/>
      <c r="F59" s="430"/>
      <c r="G59" s="430"/>
      <c r="H59" s="430"/>
      <c r="I59" s="812"/>
      <c r="J59" s="255"/>
      <c r="M59" s="22"/>
      <c r="N59" s="254"/>
      <c r="O59" s="255"/>
    </row>
    <row r="60" spans="1:33" ht="15.75" x14ac:dyDescent="0.2">
      <c r="C60" s="85"/>
      <c r="D60" s="86"/>
      <c r="E60" s="49"/>
      <c r="F60" s="49"/>
      <c r="G60" s="22"/>
      <c r="I60" s="85"/>
      <c r="J60" s="86"/>
      <c r="K60" s="37"/>
      <c r="L60" s="37"/>
      <c r="M60" s="22"/>
    </row>
    <row r="61" spans="1:33" ht="13.5" thickBot="1" x14ac:dyDescent="0.25"/>
    <row r="62" spans="1:33" ht="34.5" customHeight="1" thickBot="1" x14ac:dyDescent="0.25">
      <c r="B62" s="653" t="s">
        <v>23</v>
      </c>
      <c r="C62" s="668" t="s">
        <v>184</v>
      </c>
      <c r="D62" s="669"/>
      <c r="E62" s="669"/>
      <c r="F62" s="669"/>
      <c r="G62" s="669"/>
      <c r="H62" s="670"/>
      <c r="I62" s="668" t="s">
        <v>188</v>
      </c>
      <c r="J62" s="669"/>
      <c r="K62" s="669"/>
      <c r="L62" s="669"/>
      <c r="M62" s="669"/>
      <c r="N62" s="670"/>
      <c r="O62" s="668" t="s">
        <v>243</v>
      </c>
      <c r="P62" s="669"/>
      <c r="Q62" s="669"/>
      <c r="R62" s="669"/>
      <c r="S62" s="669"/>
      <c r="T62" s="670"/>
    </row>
    <row r="63" spans="1:33" ht="93" customHeight="1" thickBot="1" x14ac:dyDescent="0.25">
      <c r="B63" s="654"/>
      <c r="C63" s="186" t="s">
        <v>163</v>
      </c>
      <c r="D63" s="187" t="s">
        <v>185</v>
      </c>
      <c r="E63" s="187" t="s">
        <v>186</v>
      </c>
      <c r="F63" s="187" t="s">
        <v>187</v>
      </c>
      <c r="G63" s="187" t="s">
        <v>162</v>
      </c>
      <c r="H63" s="188" t="s">
        <v>534</v>
      </c>
      <c r="I63" s="186" t="s">
        <v>163</v>
      </c>
      <c r="J63" s="187" t="s">
        <v>185</v>
      </c>
      <c r="K63" s="187" t="s">
        <v>186</v>
      </c>
      <c r="L63" s="187" t="s">
        <v>187</v>
      </c>
      <c r="M63" s="187" t="s">
        <v>162</v>
      </c>
      <c r="N63" s="188" t="s">
        <v>534</v>
      </c>
      <c r="O63" s="189" t="s">
        <v>163</v>
      </c>
      <c r="P63" s="187" t="s">
        <v>185</v>
      </c>
      <c r="Q63" s="187" t="s">
        <v>186</v>
      </c>
      <c r="R63" s="187" t="s">
        <v>187</v>
      </c>
      <c r="S63" s="187" t="s">
        <v>162</v>
      </c>
      <c r="T63" s="188" t="s">
        <v>534</v>
      </c>
    </row>
    <row r="64" spans="1:33" ht="15" x14ac:dyDescent="0.2">
      <c r="B64" s="177" t="s">
        <v>11</v>
      </c>
      <c r="C64" s="844"/>
      <c r="D64" s="814"/>
      <c r="E64" s="814"/>
      <c r="F64" s="814"/>
      <c r="G64" s="814"/>
      <c r="H64" s="845"/>
      <c r="I64" s="846"/>
      <c r="J64" s="815"/>
      <c r="K64" s="815"/>
      <c r="L64" s="815"/>
      <c r="M64" s="815"/>
      <c r="N64" s="816"/>
      <c r="O64" s="847"/>
      <c r="P64" s="815"/>
      <c r="Q64" s="815"/>
      <c r="R64" s="815"/>
      <c r="S64" s="815"/>
      <c r="T64" s="816"/>
    </row>
    <row r="65" spans="2:20" ht="15" x14ac:dyDescent="0.2">
      <c r="B65" s="175" t="s">
        <v>12</v>
      </c>
      <c r="C65" s="848"/>
      <c r="D65" s="808"/>
      <c r="E65" s="808"/>
      <c r="F65" s="814"/>
      <c r="G65" s="808"/>
      <c r="H65" s="849"/>
      <c r="I65" s="850"/>
      <c r="J65" s="429"/>
      <c r="K65" s="429"/>
      <c r="L65" s="429"/>
      <c r="M65" s="429"/>
      <c r="N65" s="809"/>
      <c r="O65" s="851"/>
      <c r="P65" s="429"/>
      <c r="Q65" s="429"/>
      <c r="R65" s="429"/>
      <c r="S65" s="429"/>
      <c r="T65" s="809"/>
    </row>
    <row r="66" spans="2:20" ht="15" x14ac:dyDescent="0.2">
      <c r="B66" s="175" t="s">
        <v>13</v>
      </c>
      <c r="C66" s="848"/>
      <c r="D66" s="808"/>
      <c r="E66" s="808"/>
      <c r="F66" s="814"/>
      <c r="G66" s="808"/>
      <c r="H66" s="849"/>
      <c r="I66" s="850"/>
      <c r="J66" s="429"/>
      <c r="K66" s="429"/>
      <c r="L66" s="429"/>
      <c r="M66" s="429"/>
      <c r="N66" s="809"/>
      <c r="O66" s="851"/>
      <c r="P66" s="429"/>
      <c r="Q66" s="429"/>
      <c r="R66" s="429"/>
      <c r="S66" s="429"/>
      <c r="T66" s="809"/>
    </row>
    <row r="67" spans="2:20" ht="15" x14ac:dyDescent="0.2">
      <c r="B67" s="175" t="s">
        <v>14</v>
      </c>
      <c r="C67" s="848"/>
      <c r="D67" s="808"/>
      <c r="E67" s="808"/>
      <c r="F67" s="814"/>
      <c r="G67" s="808"/>
      <c r="H67" s="849"/>
      <c r="I67" s="850"/>
      <c r="J67" s="429"/>
      <c r="K67" s="429"/>
      <c r="L67" s="429"/>
      <c r="M67" s="429"/>
      <c r="N67" s="809"/>
      <c r="O67" s="851"/>
      <c r="P67" s="429"/>
      <c r="Q67" s="429"/>
      <c r="R67" s="429"/>
      <c r="S67" s="429"/>
      <c r="T67" s="809"/>
    </row>
    <row r="68" spans="2:20" ht="15" x14ac:dyDescent="0.2">
      <c r="B68" s="175" t="s">
        <v>15</v>
      </c>
      <c r="C68" s="848"/>
      <c r="D68" s="808"/>
      <c r="E68" s="808"/>
      <c r="F68" s="814"/>
      <c r="G68" s="808"/>
      <c r="H68" s="849"/>
      <c r="I68" s="850"/>
      <c r="J68" s="429"/>
      <c r="K68" s="429"/>
      <c r="L68" s="429"/>
      <c r="M68" s="429"/>
      <c r="N68" s="809"/>
      <c r="O68" s="851"/>
      <c r="P68" s="429"/>
      <c r="Q68" s="429"/>
      <c r="R68" s="429"/>
      <c r="S68" s="429"/>
      <c r="T68" s="809"/>
    </row>
    <row r="69" spans="2:20" ht="15" x14ac:dyDescent="0.2">
      <c r="B69" s="175" t="s">
        <v>16</v>
      </c>
      <c r="C69" s="848"/>
      <c r="D69" s="808"/>
      <c r="E69" s="808"/>
      <c r="F69" s="814"/>
      <c r="G69" s="808"/>
      <c r="H69" s="849"/>
      <c r="I69" s="850"/>
      <c r="J69" s="429"/>
      <c r="K69" s="429"/>
      <c r="L69" s="429"/>
      <c r="M69" s="429"/>
      <c r="N69" s="809"/>
      <c r="O69" s="851"/>
      <c r="P69" s="429"/>
      <c r="Q69" s="429"/>
      <c r="R69" s="429"/>
      <c r="S69" s="429"/>
      <c r="T69" s="809"/>
    </row>
    <row r="70" spans="2:20" ht="15" x14ac:dyDescent="0.2">
      <c r="B70" s="175" t="s">
        <v>17</v>
      </c>
      <c r="C70" s="848"/>
      <c r="D70" s="808"/>
      <c r="E70" s="808"/>
      <c r="F70" s="814"/>
      <c r="G70" s="808"/>
      <c r="H70" s="849"/>
      <c r="I70" s="850"/>
      <c r="J70" s="429"/>
      <c r="K70" s="429"/>
      <c r="L70" s="429"/>
      <c r="M70" s="429"/>
      <c r="N70" s="809"/>
      <c r="O70" s="851"/>
      <c r="P70" s="429"/>
      <c r="Q70" s="429"/>
      <c r="R70" s="429"/>
      <c r="S70" s="429"/>
      <c r="T70" s="809"/>
    </row>
    <row r="71" spans="2:20" ht="15" x14ac:dyDescent="0.2">
      <c r="B71" s="175" t="s">
        <v>18</v>
      </c>
      <c r="C71" s="848"/>
      <c r="D71" s="808"/>
      <c r="E71" s="808"/>
      <c r="F71" s="814"/>
      <c r="G71" s="808"/>
      <c r="H71" s="849"/>
      <c r="I71" s="850"/>
      <c r="J71" s="429"/>
      <c r="K71" s="429"/>
      <c r="L71" s="429"/>
      <c r="M71" s="429"/>
      <c r="N71" s="809"/>
      <c r="O71" s="851"/>
      <c r="P71" s="429"/>
      <c r="Q71" s="429"/>
      <c r="R71" s="429"/>
      <c r="S71" s="429"/>
      <c r="T71" s="809"/>
    </row>
    <row r="72" spans="2:20" ht="15" x14ac:dyDescent="0.2">
      <c r="B72" s="175" t="s">
        <v>19</v>
      </c>
      <c r="C72" s="848"/>
      <c r="D72" s="808"/>
      <c r="E72" s="808"/>
      <c r="F72" s="814"/>
      <c r="G72" s="808"/>
      <c r="H72" s="849"/>
      <c r="I72" s="850"/>
      <c r="J72" s="429"/>
      <c r="K72" s="429"/>
      <c r="L72" s="429"/>
      <c r="M72" s="429"/>
      <c r="N72" s="809"/>
      <c r="O72" s="851"/>
      <c r="P72" s="429"/>
      <c r="Q72" s="429"/>
      <c r="R72" s="429"/>
      <c r="S72" s="429"/>
      <c r="T72" s="809"/>
    </row>
    <row r="73" spans="2:20" ht="15" x14ac:dyDescent="0.2">
      <c r="B73" s="175" t="s">
        <v>20</v>
      </c>
      <c r="C73" s="848"/>
      <c r="D73" s="808"/>
      <c r="E73" s="808"/>
      <c r="F73" s="814"/>
      <c r="G73" s="808"/>
      <c r="H73" s="849"/>
      <c r="I73" s="850"/>
      <c r="J73" s="429"/>
      <c r="K73" s="429"/>
      <c r="L73" s="429"/>
      <c r="M73" s="429"/>
      <c r="N73" s="809"/>
      <c r="O73" s="851"/>
      <c r="P73" s="429"/>
      <c r="Q73" s="429"/>
      <c r="R73" s="429"/>
      <c r="S73" s="429"/>
      <c r="T73" s="809"/>
    </row>
    <row r="74" spans="2:20" ht="15" x14ac:dyDescent="0.2">
      <c r="B74" s="175" t="s">
        <v>21</v>
      </c>
      <c r="C74" s="848"/>
      <c r="D74" s="808"/>
      <c r="E74" s="808"/>
      <c r="F74" s="814"/>
      <c r="G74" s="808"/>
      <c r="H74" s="849"/>
      <c r="I74" s="850"/>
      <c r="J74" s="429"/>
      <c r="K74" s="429"/>
      <c r="L74" s="429"/>
      <c r="M74" s="429"/>
      <c r="N74" s="809"/>
      <c r="O74" s="851"/>
      <c r="P74" s="429"/>
      <c r="Q74" s="429"/>
      <c r="R74" s="429"/>
      <c r="S74" s="429"/>
      <c r="T74" s="809"/>
    </row>
    <row r="75" spans="2:20" ht="15.75" thickBot="1" x14ac:dyDescent="0.25">
      <c r="B75" s="180" t="s">
        <v>22</v>
      </c>
      <c r="C75" s="852"/>
      <c r="D75" s="853"/>
      <c r="E75" s="853"/>
      <c r="F75" s="814"/>
      <c r="G75" s="853"/>
      <c r="H75" s="854"/>
      <c r="I75" s="855"/>
      <c r="J75" s="856"/>
      <c r="K75" s="856"/>
      <c r="L75" s="856"/>
      <c r="M75" s="856"/>
      <c r="N75" s="857"/>
      <c r="O75" s="858"/>
      <c r="P75" s="856"/>
      <c r="Q75" s="856"/>
      <c r="R75" s="856"/>
      <c r="S75" s="856"/>
      <c r="T75" s="857"/>
    </row>
    <row r="76" spans="2:20" ht="16.5" thickBot="1" x14ac:dyDescent="0.25">
      <c r="B76" s="181" t="s">
        <v>24</v>
      </c>
      <c r="C76" s="182">
        <f>MAX(C64:C75)</f>
        <v>0</v>
      </c>
      <c r="D76" s="624">
        <f>SUM(D64:D75)</f>
        <v>0</v>
      </c>
      <c r="E76" s="624">
        <f>SUM(E64:E75)</f>
        <v>0</v>
      </c>
      <c r="F76" s="183">
        <f>SUM(F64:F75)</f>
        <v>0</v>
      </c>
      <c r="G76" s="183">
        <f>SUM(G64:G75)</f>
        <v>0</v>
      </c>
      <c r="H76" s="184">
        <f>SUM(H64:H75)</f>
        <v>0</v>
      </c>
      <c r="I76" s="859">
        <f t="shared" ref="I76:N76" si="0">SUM(I64:I75)</f>
        <v>0</v>
      </c>
      <c r="J76" s="860">
        <f t="shared" si="0"/>
        <v>0</v>
      </c>
      <c r="K76" s="860">
        <f t="shared" si="0"/>
        <v>0</v>
      </c>
      <c r="L76" s="860">
        <f t="shared" si="0"/>
        <v>0</v>
      </c>
      <c r="M76" s="860">
        <f t="shared" si="0"/>
        <v>0</v>
      </c>
      <c r="N76" s="861">
        <f t="shared" si="0"/>
        <v>0</v>
      </c>
      <c r="O76" s="862">
        <f t="shared" ref="O76:T76" si="1">SUM(O64:O75)</f>
        <v>0</v>
      </c>
      <c r="P76" s="860">
        <f t="shared" si="1"/>
        <v>0</v>
      </c>
      <c r="Q76" s="860">
        <f t="shared" si="1"/>
        <v>0</v>
      </c>
      <c r="R76" s="860">
        <f t="shared" si="1"/>
        <v>0</v>
      </c>
      <c r="S76" s="860">
        <f t="shared" si="1"/>
        <v>0</v>
      </c>
      <c r="T76" s="861">
        <f t="shared" si="1"/>
        <v>0</v>
      </c>
    </row>
    <row r="77" spans="2:20" x14ac:dyDescent="0.2">
      <c r="D77" s="22"/>
      <c r="E77" s="22"/>
      <c r="F77" s="22"/>
      <c r="G77" s="22"/>
      <c r="H77" s="22"/>
      <c r="I77" s="22"/>
      <c r="J77" s="22"/>
      <c r="K77" s="22"/>
      <c r="L77" s="22"/>
      <c r="M77" s="22"/>
      <c r="N77" s="22"/>
      <c r="O77" s="22"/>
      <c r="P77" s="22"/>
      <c r="Q77" s="22"/>
      <c r="R77" s="22"/>
    </row>
    <row r="78" spans="2:20" x14ac:dyDescent="0.2">
      <c r="D78" s="22"/>
      <c r="E78" s="22"/>
      <c r="F78" s="22"/>
      <c r="G78" s="22"/>
      <c r="H78" s="22"/>
      <c r="I78" s="22"/>
      <c r="J78" s="22"/>
      <c r="K78" s="22"/>
      <c r="L78" s="22"/>
      <c r="M78" s="22"/>
      <c r="N78" s="22"/>
      <c r="O78" s="22"/>
      <c r="P78" s="22"/>
      <c r="Q78" s="22"/>
      <c r="R78" s="22"/>
    </row>
    <row r="79" spans="2:20" ht="13.5" thickBot="1" x14ac:dyDescent="0.25">
      <c r="D79" s="22"/>
      <c r="E79" s="22"/>
      <c r="F79" s="22"/>
      <c r="G79" s="22"/>
      <c r="H79" s="22"/>
      <c r="I79" s="22"/>
      <c r="J79" s="22"/>
      <c r="K79" s="22"/>
      <c r="L79" s="22"/>
      <c r="M79" s="22"/>
      <c r="N79" s="22"/>
      <c r="O79" s="22"/>
      <c r="P79" s="22"/>
      <c r="Q79" s="22"/>
      <c r="R79" s="22"/>
    </row>
    <row r="80" spans="2:20" ht="39" customHeight="1" thickBot="1" x14ac:dyDescent="0.25">
      <c r="B80" s="164" t="s">
        <v>229</v>
      </c>
      <c r="C80" s="165"/>
      <c r="D80" s="165"/>
      <c r="E80" s="165"/>
      <c r="F80" s="165"/>
      <c r="G80" s="165"/>
      <c r="H80" s="165"/>
      <c r="I80" s="165"/>
      <c r="J80" s="165"/>
      <c r="K80" s="165"/>
      <c r="L80" s="165"/>
      <c r="M80" s="165"/>
      <c r="N80" s="165"/>
      <c r="O80" s="165"/>
      <c r="P80" s="165"/>
      <c r="Q80" s="165"/>
      <c r="R80" s="165"/>
      <c r="S80" s="165"/>
      <c r="T80" s="166"/>
    </row>
    <row r="81" spans="2:23" ht="13.5" thickBot="1" x14ac:dyDescent="0.25"/>
    <row r="82" spans="2:23" ht="47.25" x14ac:dyDescent="0.2">
      <c r="B82" s="635" t="s">
        <v>85</v>
      </c>
      <c r="C82" s="633" t="s">
        <v>164</v>
      </c>
      <c r="D82" s="647" t="s">
        <v>32</v>
      </c>
      <c r="E82" s="647" t="s">
        <v>53</v>
      </c>
      <c r="F82" s="647" t="s">
        <v>54</v>
      </c>
      <c r="G82" s="647" t="s">
        <v>86</v>
      </c>
      <c r="H82" s="518" t="s">
        <v>84</v>
      </c>
      <c r="I82" s="518" t="s">
        <v>87</v>
      </c>
      <c r="J82" s="533" t="s">
        <v>81</v>
      </c>
      <c r="K82" s="518" t="s">
        <v>82</v>
      </c>
      <c r="L82" s="518" t="s">
        <v>80</v>
      </c>
      <c r="M82" s="709" t="s">
        <v>79</v>
      </c>
      <c r="N82" s="709"/>
      <c r="O82" s="709"/>
      <c r="P82" s="633" t="s">
        <v>52</v>
      </c>
      <c r="Q82" s="633"/>
      <c r="R82" s="625"/>
    </row>
    <row r="83" spans="2:23" ht="18.75" thickBot="1" x14ac:dyDescent="0.25">
      <c r="B83" s="673"/>
      <c r="C83" s="637"/>
      <c r="D83" s="648"/>
      <c r="E83" s="648"/>
      <c r="F83" s="648"/>
      <c r="G83" s="648"/>
      <c r="H83" s="519" t="s">
        <v>46</v>
      </c>
      <c r="I83" s="519" t="s">
        <v>46</v>
      </c>
      <c r="J83" s="206" t="s">
        <v>83</v>
      </c>
      <c r="K83" s="519" t="s">
        <v>83</v>
      </c>
      <c r="L83" s="519" t="s">
        <v>83</v>
      </c>
      <c r="M83" s="207" t="s">
        <v>3</v>
      </c>
      <c r="N83" s="95" t="s">
        <v>0</v>
      </c>
      <c r="O83" s="95" t="s">
        <v>2</v>
      </c>
      <c r="P83" s="524" t="s">
        <v>45</v>
      </c>
      <c r="Q83" s="524" t="s">
        <v>165</v>
      </c>
      <c r="R83" s="538" t="s">
        <v>166</v>
      </c>
      <c r="W83" s="43" t="s">
        <v>256</v>
      </c>
    </row>
    <row r="84" spans="2:23" s="43" customFormat="1" ht="18" x14ac:dyDescent="0.2">
      <c r="B84" s="817"/>
      <c r="C84" s="818"/>
      <c r="D84" s="819"/>
      <c r="E84" s="819"/>
      <c r="F84" s="819"/>
      <c r="G84" s="819"/>
      <c r="H84" s="818"/>
      <c r="I84" s="819"/>
      <c r="J84" s="819"/>
      <c r="K84" s="819"/>
      <c r="L84" s="819"/>
      <c r="M84" s="819"/>
      <c r="N84" s="819"/>
      <c r="O84" s="820"/>
      <c r="P84" s="821"/>
      <c r="Q84" s="821"/>
      <c r="R84" s="822">
        <f>P84*Q84</f>
        <v>0</v>
      </c>
      <c r="W84" s="43" t="s">
        <v>629</v>
      </c>
    </row>
    <row r="85" spans="2:23" s="43" customFormat="1" ht="18" x14ac:dyDescent="0.2">
      <c r="B85" s="823"/>
      <c r="C85" s="824"/>
      <c r="D85" s="825"/>
      <c r="E85" s="826"/>
      <c r="F85" s="826"/>
      <c r="G85" s="826"/>
      <c r="H85" s="824"/>
      <c r="I85" s="826"/>
      <c r="J85" s="826"/>
      <c r="K85" s="826"/>
      <c r="L85" s="827"/>
      <c r="M85" s="827"/>
      <c r="N85" s="826"/>
      <c r="O85" s="827"/>
      <c r="P85" s="828"/>
      <c r="Q85" s="828"/>
      <c r="R85" s="829">
        <f t="shared" ref="R85:R88" si="2">P85*Q85</f>
        <v>0</v>
      </c>
      <c r="W85" s="43" t="s">
        <v>257</v>
      </c>
    </row>
    <row r="86" spans="2:23" s="43" customFormat="1" ht="18" x14ac:dyDescent="0.2">
      <c r="B86" s="830"/>
      <c r="C86" s="831"/>
      <c r="D86" s="825"/>
      <c r="E86" s="832"/>
      <c r="F86" s="832"/>
      <c r="G86" s="832"/>
      <c r="H86" s="832"/>
      <c r="I86" s="832"/>
      <c r="J86" s="832"/>
      <c r="K86" s="832"/>
      <c r="L86" s="833">
        <f>J86+K86</f>
        <v>0</v>
      </c>
      <c r="M86" s="834"/>
      <c r="N86" s="832"/>
      <c r="O86" s="834"/>
      <c r="P86" s="835"/>
      <c r="Q86" s="835"/>
      <c r="R86" s="829">
        <f t="shared" si="2"/>
        <v>0</v>
      </c>
      <c r="W86" s="43" t="s">
        <v>258</v>
      </c>
    </row>
    <row r="87" spans="2:23" s="43" customFormat="1" ht="18" x14ac:dyDescent="0.2">
      <c r="B87" s="830"/>
      <c r="C87" s="831"/>
      <c r="D87" s="825"/>
      <c r="E87" s="832"/>
      <c r="F87" s="832"/>
      <c r="G87" s="832"/>
      <c r="H87" s="832"/>
      <c r="I87" s="832"/>
      <c r="J87" s="832"/>
      <c r="K87" s="832"/>
      <c r="L87" s="833">
        <f>J87+K87</f>
        <v>0</v>
      </c>
      <c r="M87" s="834"/>
      <c r="N87" s="832"/>
      <c r="O87" s="834"/>
      <c r="P87" s="835"/>
      <c r="Q87" s="835"/>
      <c r="R87" s="829">
        <f t="shared" si="2"/>
        <v>0</v>
      </c>
      <c r="W87" s="43" t="s">
        <v>259</v>
      </c>
    </row>
    <row r="88" spans="2:23" s="43" customFormat="1" ht="18.75" thickBot="1" x14ac:dyDescent="0.25">
      <c r="B88" s="836"/>
      <c r="C88" s="837"/>
      <c r="D88" s="838"/>
      <c r="E88" s="839"/>
      <c r="F88" s="839"/>
      <c r="G88" s="839"/>
      <c r="H88" s="839"/>
      <c r="I88" s="839"/>
      <c r="J88" s="839"/>
      <c r="K88" s="839"/>
      <c r="L88" s="840">
        <f>J88+K88</f>
        <v>0</v>
      </c>
      <c r="M88" s="841"/>
      <c r="N88" s="839"/>
      <c r="O88" s="841"/>
      <c r="P88" s="842"/>
      <c r="Q88" s="842"/>
      <c r="R88" s="843">
        <f t="shared" si="2"/>
        <v>0</v>
      </c>
      <c r="W88" s="43" t="s">
        <v>260</v>
      </c>
    </row>
    <row r="89" spans="2:23" x14ac:dyDescent="0.2">
      <c r="D89" s="22"/>
      <c r="E89" s="22"/>
      <c r="F89" s="22"/>
      <c r="G89" s="22"/>
      <c r="H89" s="22"/>
      <c r="I89" s="22"/>
      <c r="J89" s="22"/>
      <c r="K89" s="22"/>
      <c r="L89" s="22"/>
      <c r="M89" s="22"/>
      <c r="N89" s="22"/>
      <c r="O89" s="22"/>
      <c r="P89" s="22"/>
      <c r="Q89" s="22"/>
      <c r="R89" s="22"/>
    </row>
    <row r="90" spans="2:23" x14ac:dyDescent="0.2">
      <c r="D90" s="22"/>
      <c r="E90" s="22"/>
      <c r="F90" s="22"/>
      <c r="G90" s="22"/>
      <c r="H90" s="22"/>
      <c r="I90" s="22"/>
      <c r="J90" s="22"/>
      <c r="K90" s="22"/>
      <c r="L90" s="22"/>
      <c r="M90" s="22"/>
      <c r="N90" s="22"/>
      <c r="O90" s="22"/>
      <c r="P90" s="22"/>
      <c r="Q90" s="22"/>
      <c r="R90" s="22"/>
    </row>
    <row r="91" spans="2:23" ht="13.5" thickBot="1" x14ac:dyDescent="0.25"/>
    <row r="92" spans="2:23" ht="33.950000000000003" customHeight="1" thickBot="1" x14ac:dyDescent="0.25">
      <c r="B92" s="164" t="s">
        <v>230</v>
      </c>
      <c r="C92" s="165"/>
      <c r="D92" s="165"/>
      <c r="E92" s="165"/>
      <c r="F92" s="165"/>
      <c r="G92" s="165"/>
      <c r="H92" s="165"/>
      <c r="I92" s="165"/>
      <c r="J92" s="165"/>
      <c r="K92" s="165"/>
      <c r="L92" s="165"/>
      <c r="M92" s="165"/>
      <c r="N92" s="165"/>
      <c r="O92" s="165"/>
      <c r="P92" s="165"/>
      <c r="Q92" s="165"/>
      <c r="R92" s="165"/>
      <c r="S92" s="165"/>
      <c r="T92" s="166"/>
    </row>
    <row r="93" spans="2:23" ht="13.5" thickBot="1" x14ac:dyDescent="0.25"/>
    <row r="94" spans="2:23" ht="33.950000000000003" customHeight="1" thickBot="1" x14ac:dyDescent="0.25">
      <c r="C94" s="125" t="s">
        <v>226</v>
      </c>
      <c r="D94" s="190"/>
    </row>
    <row r="95" spans="2:23" ht="13.5" thickBot="1" x14ac:dyDescent="0.25"/>
    <row r="96" spans="2:23" ht="30" customHeight="1" x14ac:dyDescent="0.2">
      <c r="C96" s="671" t="s">
        <v>23</v>
      </c>
      <c r="D96" s="191" t="s">
        <v>44</v>
      </c>
      <c r="E96" s="192" t="s">
        <v>41</v>
      </c>
      <c r="F96" s="193" t="s">
        <v>34</v>
      </c>
      <c r="G96" s="192" t="s">
        <v>29</v>
      </c>
      <c r="H96" s="194" t="s">
        <v>245</v>
      </c>
      <c r="I96" s="191" t="s">
        <v>246</v>
      </c>
      <c r="J96" s="192" t="s">
        <v>247</v>
      </c>
      <c r="K96" s="652" t="s">
        <v>8</v>
      </c>
      <c r="L96" s="642"/>
      <c r="M96" s="643" t="s">
        <v>9</v>
      </c>
      <c r="N96" s="641"/>
      <c r="O96" s="191" t="s">
        <v>76</v>
      </c>
      <c r="P96" s="191" t="s">
        <v>31</v>
      </c>
      <c r="Q96" s="192" t="s">
        <v>43</v>
      </c>
      <c r="R96" s="192" t="s">
        <v>30</v>
      </c>
      <c r="S96" s="195" t="s">
        <v>33</v>
      </c>
    </row>
    <row r="97" spans="3:19" ht="39.75" customHeight="1" thickBot="1" x14ac:dyDescent="0.25">
      <c r="C97" s="672"/>
      <c r="D97" s="201" t="s">
        <v>28</v>
      </c>
      <c r="E97" s="203" t="s">
        <v>28</v>
      </c>
      <c r="F97" s="241" t="s">
        <v>28</v>
      </c>
      <c r="G97" s="187" t="s">
        <v>262</v>
      </c>
      <c r="H97" s="242" t="s">
        <v>28</v>
      </c>
      <c r="I97" s="202" t="s">
        <v>28</v>
      </c>
      <c r="J97" s="187" t="s">
        <v>244</v>
      </c>
      <c r="K97" s="179" t="s">
        <v>26</v>
      </c>
      <c r="L97" s="178" t="s">
        <v>25</v>
      </c>
      <c r="M97" s="178" t="s">
        <v>26</v>
      </c>
      <c r="N97" s="243" t="s">
        <v>25</v>
      </c>
      <c r="O97" s="202" t="s">
        <v>77</v>
      </c>
      <c r="P97" s="202" t="s">
        <v>27</v>
      </c>
      <c r="Q97" s="187" t="s">
        <v>27</v>
      </c>
      <c r="R97" s="187" t="s">
        <v>40</v>
      </c>
      <c r="S97" s="204"/>
    </row>
    <row r="98" spans="3:19" ht="15" x14ac:dyDescent="0.2">
      <c r="C98" s="813" t="s">
        <v>11</v>
      </c>
      <c r="D98" s="814"/>
      <c r="E98" s="814"/>
      <c r="F98" s="815"/>
      <c r="G98" s="815"/>
      <c r="H98" s="814"/>
      <c r="I98" s="815"/>
      <c r="J98" s="815"/>
      <c r="K98" s="814"/>
      <c r="L98" s="815"/>
      <c r="M98" s="815"/>
      <c r="N98" s="815"/>
      <c r="O98" s="815"/>
      <c r="P98" s="815"/>
      <c r="Q98" s="815"/>
      <c r="R98" s="815"/>
      <c r="S98" s="816"/>
    </row>
    <row r="99" spans="3:19" ht="15" x14ac:dyDescent="0.2">
      <c r="C99" s="807" t="s">
        <v>12</v>
      </c>
      <c r="D99" s="808"/>
      <c r="E99" s="808"/>
      <c r="F99" s="429"/>
      <c r="G99" s="429"/>
      <c r="H99" s="808"/>
      <c r="I99" s="429"/>
      <c r="J99" s="429"/>
      <c r="K99" s="808"/>
      <c r="L99" s="429"/>
      <c r="M99" s="429"/>
      <c r="N99" s="429"/>
      <c r="O99" s="429"/>
      <c r="P99" s="429"/>
      <c r="Q99" s="429"/>
      <c r="R99" s="429"/>
      <c r="S99" s="809"/>
    </row>
    <row r="100" spans="3:19" ht="15" x14ac:dyDescent="0.2">
      <c r="C100" s="807" t="s">
        <v>13</v>
      </c>
      <c r="D100" s="808"/>
      <c r="E100" s="808"/>
      <c r="F100" s="429"/>
      <c r="G100" s="429"/>
      <c r="H100" s="808"/>
      <c r="I100" s="429"/>
      <c r="J100" s="429"/>
      <c r="K100" s="808"/>
      <c r="L100" s="429"/>
      <c r="M100" s="429"/>
      <c r="N100" s="429"/>
      <c r="O100" s="429"/>
      <c r="P100" s="429"/>
      <c r="Q100" s="429"/>
      <c r="R100" s="429"/>
      <c r="S100" s="809"/>
    </row>
    <row r="101" spans="3:19" ht="15" x14ac:dyDescent="0.2">
      <c r="C101" s="807" t="s">
        <v>14</v>
      </c>
      <c r="D101" s="808"/>
      <c r="E101" s="808"/>
      <c r="F101" s="429"/>
      <c r="G101" s="429"/>
      <c r="H101" s="808"/>
      <c r="I101" s="429"/>
      <c r="J101" s="429"/>
      <c r="K101" s="808"/>
      <c r="L101" s="429"/>
      <c r="M101" s="429"/>
      <c r="N101" s="429"/>
      <c r="O101" s="429"/>
      <c r="P101" s="429"/>
      <c r="Q101" s="429"/>
      <c r="R101" s="429"/>
      <c r="S101" s="809"/>
    </row>
    <row r="102" spans="3:19" ht="15" x14ac:dyDescent="0.2">
      <c r="C102" s="807" t="s">
        <v>15</v>
      </c>
      <c r="D102" s="808"/>
      <c r="E102" s="808"/>
      <c r="F102" s="429"/>
      <c r="G102" s="429"/>
      <c r="H102" s="808"/>
      <c r="I102" s="429"/>
      <c r="J102" s="429"/>
      <c r="K102" s="808"/>
      <c r="L102" s="429"/>
      <c r="M102" s="429"/>
      <c r="N102" s="429"/>
      <c r="O102" s="429"/>
      <c r="P102" s="429"/>
      <c r="Q102" s="429"/>
      <c r="R102" s="429"/>
      <c r="S102" s="809"/>
    </row>
    <row r="103" spans="3:19" ht="15" x14ac:dyDescent="0.2">
      <c r="C103" s="807" t="s">
        <v>16</v>
      </c>
      <c r="D103" s="808"/>
      <c r="E103" s="808"/>
      <c r="F103" s="429"/>
      <c r="G103" s="429"/>
      <c r="H103" s="808"/>
      <c r="I103" s="429"/>
      <c r="J103" s="429"/>
      <c r="K103" s="808"/>
      <c r="L103" s="429"/>
      <c r="M103" s="429"/>
      <c r="N103" s="429"/>
      <c r="O103" s="429"/>
      <c r="P103" s="429"/>
      <c r="Q103" s="429"/>
      <c r="R103" s="429"/>
      <c r="S103" s="809"/>
    </row>
    <row r="104" spans="3:19" ht="15" x14ac:dyDescent="0.2">
      <c r="C104" s="807" t="s">
        <v>17</v>
      </c>
      <c r="D104" s="808"/>
      <c r="E104" s="808"/>
      <c r="F104" s="429"/>
      <c r="G104" s="429"/>
      <c r="H104" s="808"/>
      <c r="I104" s="429"/>
      <c r="J104" s="429"/>
      <c r="K104" s="808"/>
      <c r="L104" s="429"/>
      <c r="M104" s="429"/>
      <c r="N104" s="429"/>
      <c r="O104" s="429"/>
      <c r="P104" s="429"/>
      <c r="Q104" s="429"/>
      <c r="R104" s="429"/>
      <c r="S104" s="809"/>
    </row>
    <row r="105" spans="3:19" ht="15" x14ac:dyDescent="0.2">
      <c r="C105" s="807" t="s">
        <v>18</v>
      </c>
      <c r="D105" s="808"/>
      <c r="E105" s="808"/>
      <c r="F105" s="429"/>
      <c r="G105" s="429"/>
      <c r="H105" s="808"/>
      <c r="I105" s="429"/>
      <c r="J105" s="429"/>
      <c r="K105" s="808"/>
      <c r="L105" s="429"/>
      <c r="M105" s="429"/>
      <c r="N105" s="429"/>
      <c r="O105" s="429"/>
      <c r="P105" s="429"/>
      <c r="Q105" s="429"/>
      <c r="R105" s="429"/>
      <c r="S105" s="809"/>
    </row>
    <row r="106" spans="3:19" ht="15" x14ac:dyDescent="0.2">
      <c r="C106" s="807" t="s">
        <v>19</v>
      </c>
      <c r="D106" s="808"/>
      <c r="E106" s="808"/>
      <c r="F106" s="429"/>
      <c r="G106" s="429"/>
      <c r="H106" s="808"/>
      <c r="I106" s="429"/>
      <c r="J106" s="429"/>
      <c r="K106" s="808"/>
      <c r="L106" s="429"/>
      <c r="M106" s="429"/>
      <c r="N106" s="429"/>
      <c r="O106" s="429"/>
      <c r="P106" s="429"/>
      <c r="Q106" s="429"/>
      <c r="R106" s="429"/>
      <c r="S106" s="809"/>
    </row>
    <row r="107" spans="3:19" ht="15" x14ac:dyDescent="0.2">
      <c r="C107" s="807" t="s">
        <v>20</v>
      </c>
      <c r="D107" s="808"/>
      <c r="E107" s="808"/>
      <c r="F107" s="429"/>
      <c r="G107" s="429"/>
      <c r="H107" s="808"/>
      <c r="I107" s="429"/>
      <c r="J107" s="429"/>
      <c r="K107" s="808"/>
      <c r="L107" s="429"/>
      <c r="M107" s="429"/>
      <c r="N107" s="429"/>
      <c r="O107" s="429"/>
      <c r="P107" s="429"/>
      <c r="Q107" s="429"/>
      <c r="R107" s="429"/>
      <c r="S107" s="809"/>
    </row>
    <row r="108" spans="3:19" ht="15" x14ac:dyDescent="0.2">
      <c r="C108" s="807" t="s">
        <v>21</v>
      </c>
      <c r="D108" s="808"/>
      <c r="E108" s="808"/>
      <c r="F108" s="429"/>
      <c r="G108" s="429"/>
      <c r="H108" s="808"/>
      <c r="I108" s="429"/>
      <c r="J108" s="429"/>
      <c r="K108" s="808"/>
      <c r="L108" s="429"/>
      <c r="M108" s="429"/>
      <c r="N108" s="429"/>
      <c r="O108" s="429"/>
      <c r="P108" s="429"/>
      <c r="Q108" s="429"/>
      <c r="R108" s="429"/>
      <c r="S108" s="809"/>
    </row>
    <row r="109" spans="3:19" ht="15.75" thickBot="1" x14ac:dyDescent="0.25">
      <c r="C109" s="810" t="s">
        <v>22</v>
      </c>
      <c r="D109" s="811"/>
      <c r="E109" s="811"/>
      <c r="F109" s="430"/>
      <c r="G109" s="430"/>
      <c r="H109" s="811"/>
      <c r="I109" s="430"/>
      <c r="J109" s="430"/>
      <c r="K109" s="811"/>
      <c r="L109" s="430"/>
      <c r="M109" s="430"/>
      <c r="N109" s="430"/>
      <c r="O109" s="430"/>
      <c r="P109" s="430"/>
      <c r="Q109" s="430"/>
      <c r="R109" s="430"/>
      <c r="S109" s="812"/>
    </row>
    <row r="110" spans="3:19" ht="16.5" thickBot="1" x14ac:dyDescent="0.25">
      <c r="C110" s="196" t="s">
        <v>24</v>
      </c>
      <c r="D110" s="197">
        <f t="shared" ref="D110:S110" si="3">SUM(D98:D109)</f>
        <v>0</v>
      </c>
      <c r="E110" s="198">
        <f t="shared" si="3"/>
        <v>0</v>
      </c>
      <c r="F110" s="198">
        <f t="shared" si="3"/>
        <v>0</v>
      </c>
      <c r="G110" s="198">
        <f t="shared" si="3"/>
        <v>0</v>
      </c>
      <c r="H110" s="198">
        <f t="shared" si="3"/>
        <v>0</v>
      </c>
      <c r="I110" s="198">
        <f t="shared" ref="I110:N110" si="4">SUM(I98:I109)</f>
        <v>0</v>
      </c>
      <c r="J110" s="198">
        <f t="shared" si="4"/>
        <v>0</v>
      </c>
      <c r="K110" s="198">
        <f t="shared" si="4"/>
        <v>0</v>
      </c>
      <c r="L110" s="198">
        <f t="shared" si="4"/>
        <v>0</v>
      </c>
      <c r="M110" s="198">
        <f t="shared" si="4"/>
        <v>0</v>
      </c>
      <c r="N110" s="198">
        <f t="shared" si="4"/>
        <v>0</v>
      </c>
      <c r="O110" s="198">
        <f t="shared" si="3"/>
        <v>0</v>
      </c>
      <c r="P110" s="198">
        <f t="shared" si="3"/>
        <v>0</v>
      </c>
      <c r="Q110" s="198">
        <f t="shared" si="3"/>
        <v>0</v>
      </c>
      <c r="R110" s="198">
        <f t="shared" si="3"/>
        <v>0</v>
      </c>
      <c r="S110" s="199">
        <f t="shared" si="3"/>
        <v>0</v>
      </c>
    </row>
    <row r="111" spans="3:19" x14ac:dyDescent="0.2">
      <c r="D111" s="22"/>
      <c r="E111" s="22"/>
      <c r="F111" s="22"/>
      <c r="G111" s="22"/>
      <c r="H111" s="22"/>
      <c r="I111" s="22"/>
      <c r="J111" s="22"/>
      <c r="K111" s="22"/>
      <c r="L111" s="22"/>
      <c r="M111" s="22"/>
      <c r="N111" s="22"/>
      <c r="O111" s="22"/>
      <c r="P111" s="22"/>
      <c r="Q111" s="22"/>
      <c r="R111" s="22"/>
      <c r="S111" s="22"/>
    </row>
    <row r="112" spans="3:19" ht="13.5" thickBot="1" x14ac:dyDescent="0.25"/>
    <row r="113" spans="3:19" ht="33.950000000000003" customHeight="1" thickBot="1" x14ac:dyDescent="0.25">
      <c r="C113" s="125" t="s">
        <v>227</v>
      </c>
      <c r="D113" s="190"/>
    </row>
    <row r="114" spans="3:19" ht="13.5" thickBot="1" x14ac:dyDescent="0.25"/>
    <row r="115" spans="3:19" ht="30" customHeight="1" x14ac:dyDescent="0.2">
      <c r="C115" s="671" t="s">
        <v>23</v>
      </c>
      <c r="D115" s="191" t="s">
        <v>44</v>
      </c>
      <c r="E115" s="192" t="s">
        <v>41</v>
      </c>
      <c r="F115" s="193" t="s">
        <v>34</v>
      </c>
      <c r="G115" s="192" t="s">
        <v>29</v>
      </c>
      <c r="H115" s="194" t="s">
        <v>245</v>
      </c>
      <c r="I115" s="191" t="s">
        <v>246</v>
      </c>
      <c r="J115" s="192" t="s">
        <v>247</v>
      </c>
      <c r="K115" s="641" t="s">
        <v>8</v>
      </c>
      <c r="L115" s="642"/>
      <c r="M115" s="643" t="s">
        <v>9</v>
      </c>
      <c r="N115" s="641"/>
      <c r="O115" s="191" t="s">
        <v>76</v>
      </c>
      <c r="P115" s="191" t="s">
        <v>31</v>
      </c>
      <c r="Q115" s="192" t="s">
        <v>43</v>
      </c>
      <c r="R115" s="192" t="s">
        <v>30</v>
      </c>
      <c r="S115" s="195" t="s">
        <v>33</v>
      </c>
    </row>
    <row r="116" spans="3:19" ht="32.25" thickBot="1" x14ac:dyDescent="0.25">
      <c r="C116" s="672"/>
      <c r="D116" s="201" t="s">
        <v>47</v>
      </c>
      <c r="E116" s="201" t="s">
        <v>47</v>
      </c>
      <c r="F116" s="201" t="s">
        <v>47</v>
      </c>
      <c r="G116" s="201" t="s">
        <v>47</v>
      </c>
      <c r="H116" s="201" t="s">
        <v>47</v>
      </c>
      <c r="I116" s="203" t="s">
        <v>47</v>
      </c>
      <c r="J116" s="203" t="s">
        <v>47</v>
      </c>
      <c r="K116" s="178" t="s">
        <v>48</v>
      </c>
      <c r="L116" s="178" t="s">
        <v>49</v>
      </c>
      <c r="M116" s="178" t="s">
        <v>48</v>
      </c>
      <c r="N116" s="178" t="s">
        <v>49</v>
      </c>
      <c r="O116" s="203" t="s">
        <v>47</v>
      </c>
      <c r="P116" s="201" t="s">
        <v>47</v>
      </c>
      <c r="Q116" s="203" t="s">
        <v>47</v>
      </c>
      <c r="R116" s="201" t="s">
        <v>47</v>
      </c>
      <c r="S116" s="204"/>
    </row>
    <row r="117" spans="3:19" ht="15" x14ac:dyDescent="0.2">
      <c r="C117" s="803" t="s">
        <v>11</v>
      </c>
      <c r="D117" s="804"/>
      <c r="E117" s="804"/>
      <c r="F117" s="805"/>
      <c r="G117" s="804"/>
      <c r="H117" s="804"/>
      <c r="I117" s="805"/>
      <c r="J117" s="805"/>
      <c r="K117" s="804"/>
      <c r="L117" s="805"/>
      <c r="M117" s="805"/>
      <c r="N117" s="805"/>
      <c r="O117" s="805"/>
      <c r="P117" s="805"/>
      <c r="Q117" s="805"/>
      <c r="R117" s="805"/>
      <c r="S117" s="806"/>
    </row>
    <row r="118" spans="3:19" ht="15" x14ac:dyDescent="0.2">
      <c r="C118" s="807" t="s">
        <v>12</v>
      </c>
      <c r="D118" s="808"/>
      <c r="E118" s="808"/>
      <c r="F118" s="429"/>
      <c r="G118" s="808"/>
      <c r="H118" s="808"/>
      <c r="I118" s="429"/>
      <c r="J118" s="429"/>
      <c r="K118" s="808"/>
      <c r="L118" s="429"/>
      <c r="M118" s="429"/>
      <c r="N118" s="429"/>
      <c r="O118" s="429"/>
      <c r="P118" s="429"/>
      <c r="Q118" s="429"/>
      <c r="R118" s="429"/>
      <c r="S118" s="809"/>
    </row>
    <row r="119" spans="3:19" ht="15" x14ac:dyDescent="0.2">
      <c r="C119" s="807" t="s">
        <v>13</v>
      </c>
      <c r="D119" s="808"/>
      <c r="E119" s="808"/>
      <c r="F119" s="429"/>
      <c r="G119" s="808"/>
      <c r="H119" s="808"/>
      <c r="I119" s="429"/>
      <c r="J119" s="429"/>
      <c r="K119" s="808"/>
      <c r="L119" s="429"/>
      <c r="M119" s="429"/>
      <c r="N119" s="429"/>
      <c r="O119" s="429"/>
      <c r="P119" s="429"/>
      <c r="Q119" s="429"/>
      <c r="R119" s="429"/>
      <c r="S119" s="809"/>
    </row>
    <row r="120" spans="3:19" ht="15" x14ac:dyDescent="0.2">
      <c r="C120" s="807" t="s">
        <v>14</v>
      </c>
      <c r="D120" s="808"/>
      <c r="E120" s="808"/>
      <c r="F120" s="429"/>
      <c r="G120" s="808"/>
      <c r="H120" s="808"/>
      <c r="I120" s="429"/>
      <c r="J120" s="429"/>
      <c r="K120" s="808"/>
      <c r="L120" s="429"/>
      <c r="M120" s="429"/>
      <c r="N120" s="429"/>
      <c r="O120" s="429"/>
      <c r="P120" s="429"/>
      <c r="Q120" s="429"/>
      <c r="R120" s="429"/>
      <c r="S120" s="809"/>
    </row>
    <row r="121" spans="3:19" ht="15" x14ac:dyDescent="0.2">
      <c r="C121" s="807" t="s">
        <v>15</v>
      </c>
      <c r="D121" s="808"/>
      <c r="E121" s="808"/>
      <c r="F121" s="429"/>
      <c r="G121" s="808"/>
      <c r="H121" s="808"/>
      <c r="I121" s="429"/>
      <c r="J121" s="429"/>
      <c r="K121" s="808"/>
      <c r="L121" s="429"/>
      <c r="M121" s="429"/>
      <c r="N121" s="429"/>
      <c r="O121" s="429"/>
      <c r="P121" s="429"/>
      <c r="Q121" s="429"/>
      <c r="R121" s="429"/>
      <c r="S121" s="809"/>
    </row>
    <row r="122" spans="3:19" ht="15" x14ac:dyDescent="0.2">
      <c r="C122" s="807" t="s">
        <v>16</v>
      </c>
      <c r="D122" s="808"/>
      <c r="E122" s="808"/>
      <c r="F122" s="429"/>
      <c r="G122" s="808"/>
      <c r="H122" s="808"/>
      <c r="I122" s="429"/>
      <c r="J122" s="429"/>
      <c r="K122" s="808"/>
      <c r="L122" s="429"/>
      <c r="M122" s="429"/>
      <c r="N122" s="429"/>
      <c r="O122" s="429"/>
      <c r="P122" s="429"/>
      <c r="Q122" s="429"/>
      <c r="R122" s="429"/>
      <c r="S122" s="809"/>
    </row>
    <row r="123" spans="3:19" ht="15" x14ac:dyDescent="0.2">
      <c r="C123" s="807" t="s">
        <v>17</v>
      </c>
      <c r="D123" s="808"/>
      <c r="E123" s="808"/>
      <c r="F123" s="429"/>
      <c r="G123" s="808"/>
      <c r="H123" s="808"/>
      <c r="I123" s="429"/>
      <c r="J123" s="429"/>
      <c r="K123" s="808"/>
      <c r="L123" s="429"/>
      <c r="M123" s="429"/>
      <c r="N123" s="429"/>
      <c r="O123" s="429"/>
      <c r="P123" s="429"/>
      <c r="Q123" s="429"/>
      <c r="R123" s="429"/>
      <c r="S123" s="809"/>
    </row>
    <row r="124" spans="3:19" ht="15" x14ac:dyDescent="0.2">
      <c r="C124" s="807" t="s">
        <v>18</v>
      </c>
      <c r="D124" s="808"/>
      <c r="E124" s="808"/>
      <c r="F124" s="429"/>
      <c r="G124" s="808"/>
      <c r="H124" s="808"/>
      <c r="I124" s="429"/>
      <c r="J124" s="429"/>
      <c r="K124" s="808"/>
      <c r="L124" s="429"/>
      <c r="M124" s="429"/>
      <c r="N124" s="429"/>
      <c r="O124" s="429"/>
      <c r="P124" s="429"/>
      <c r="Q124" s="429"/>
      <c r="R124" s="429"/>
      <c r="S124" s="809"/>
    </row>
    <row r="125" spans="3:19" ht="15" x14ac:dyDescent="0.2">
      <c r="C125" s="807" t="s">
        <v>19</v>
      </c>
      <c r="D125" s="808"/>
      <c r="E125" s="808"/>
      <c r="F125" s="429"/>
      <c r="G125" s="808"/>
      <c r="H125" s="808"/>
      <c r="I125" s="429"/>
      <c r="J125" s="429"/>
      <c r="K125" s="808"/>
      <c r="L125" s="429"/>
      <c r="M125" s="429"/>
      <c r="N125" s="429"/>
      <c r="O125" s="429"/>
      <c r="P125" s="429"/>
      <c r="Q125" s="429"/>
      <c r="R125" s="429"/>
      <c r="S125" s="809"/>
    </row>
    <row r="126" spans="3:19" ht="15" x14ac:dyDescent="0.2">
      <c r="C126" s="807" t="s">
        <v>20</v>
      </c>
      <c r="D126" s="808"/>
      <c r="E126" s="808"/>
      <c r="F126" s="429"/>
      <c r="G126" s="808"/>
      <c r="H126" s="808"/>
      <c r="I126" s="429"/>
      <c r="J126" s="429"/>
      <c r="K126" s="808"/>
      <c r="L126" s="429"/>
      <c r="M126" s="429"/>
      <c r="N126" s="429"/>
      <c r="O126" s="429"/>
      <c r="P126" s="429"/>
      <c r="Q126" s="429"/>
      <c r="R126" s="429"/>
      <c r="S126" s="809"/>
    </row>
    <row r="127" spans="3:19" ht="15" x14ac:dyDescent="0.2">
      <c r="C127" s="807" t="s">
        <v>21</v>
      </c>
      <c r="D127" s="808"/>
      <c r="E127" s="808"/>
      <c r="F127" s="429"/>
      <c r="G127" s="808"/>
      <c r="H127" s="808"/>
      <c r="I127" s="429"/>
      <c r="J127" s="429"/>
      <c r="K127" s="808"/>
      <c r="L127" s="429"/>
      <c r="M127" s="429"/>
      <c r="N127" s="429"/>
      <c r="O127" s="429"/>
      <c r="P127" s="429"/>
      <c r="Q127" s="429"/>
      <c r="R127" s="429"/>
      <c r="S127" s="809"/>
    </row>
    <row r="128" spans="3:19" ht="15.75" thickBot="1" x14ac:dyDescent="0.25">
      <c r="C128" s="810" t="s">
        <v>22</v>
      </c>
      <c r="D128" s="811"/>
      <c r="E128" s="811"/>
      <c r="F128" s="430"/>
      <c r="G128" s="811"/>
      <c r="H128" s="811"/>
      <c r="I128" s="430"/>
      <c r="J128" s="430"/>
      <c r="K128" s="811"/>
      <c r="L128" s="430"/>
      <c r="M128" s="430"/>
      <c r="N128" s="430"/>
      <c r="O128" s="430"/>
      <c r="P128" s="430"/>
      <c r="Q128" s="430"/>
      <c r="R128" s="430"/>
      <c r="S128" s="812"/>
    </row>
    <row r="129" spans="3:25" ht="16.5" thickBot="1" x14ac:dyDescent="0.25">
      <c r="C129" s="181" t="s">
        <v>24</v>
      </c>
      <c r="D129" s="183">
        <f t="shared" ref="D129:S129" si="5">SUM(D117:D128)</f>
        <v>0</v>
      </c>
      <c r="E129" s="183">
        <f t="shared" si="5"/>
        <v>0</v>
      </c>
      <c r="F129" s="183">
        <f t="shared" si="5"/>
        <v>0</v>
      </c>
      <c r="G129" s="183">
        <f t="shared" si="5"/>
        <v>0</v>
      </c>
      <c r="H129" s="183">
        <f t="shared" si="5"/>
        <v>0</v>
      </c>
      <c r="I129" s="183">
        <f t="shared" ref="I129:N129" si="6">SUM(I117:I128)</f>
        <v>0</v>
      </c>
      <c r="J129" s="183">
        <f t="shared" si="6"/>
        <v>0</v>
      </c>
      <c r="K129" s="183">
        <f t="shared" si="6"/>
        <v>0</v>
      </c>
      <c r="L129" s="183">
        <f t="shared" si="6"/>
        <v>0</v>
      </c>
      <c r="M129" s="183">
        <f t="shared" si="6"/>
        <v>0</v>
      </c>
      <c r="N129" s="183">
        <f t="shared" si="6"/>
        <v>0</v>
      </c>
      <c r="O129" s="183">
        <f t="shared" si="5"/>
        <v>0</v>
      </c>
      <c r="P129" s="183">
        <f t="shared" si="5"/>
        <v>0</v>
      </c>
      <c r="Q129" s="183">
        <f t="shared" si="5"/>
        <v>0</v>
      </c>
      <c r="R129" s="183">
        <f t="shared" si="5"/>
        <v>0</v>
      </c>
      <c r="S129" s="185">
        <f t="shared" si="5"/>
        <v>0</v>
      </c>
    </row>
    <row r="130" spans="3:25" x14ac:dyDescent="0.2">
      <c r="D130" s="22"/>
      <c r="E130" s="22"/>
      <c r="F130" s="22"/>
      <c r="G130" s="22"/>
      <c r="H130" s="22"/>
      <c r="I130" s="22"/>
      <c r="J130" s="22"/>
      <c r="K130" s="22"/>
      <c r="L130" s="22"/>
      <c r="M130" s="22"/>
      <c r="N130" s="22"/>
      <c r="O130" s="22"/>
      <c r="P130" s="22"/>
      <c r="Q130" s="22"/>
      <c r="R130" s="22"/>
      <c r="S130" s="22"/>
      <c r="Y130" s="82"/>
    </row>
    <row r="131" spans="3:25" ht="13.5" thickBot="1" x14ac:dyDescent="0.25">
      <c r="D131" s="22"/>
      <c r="E131" s="22"/>
      <c r="F131" s="22"/>
      <c r="G131" s="22"/>
      <c r="H131" s="22"/>
      <c r="I131" s="22"/>
      <c r="J131" s="22"/>
      <c r="K131" s="22"/>
      <c r="L131" s="22"/>
      <c r="M131" s="22"/>
      <c r="N131" s="22"/>
      <c r="O131" s="22"/>
      <c r="P131" s="22"/>
      <c r="Q131" s="22"/>
      <c r="R131" s="22"/>
      <c r="S131" s="22"/>
      <c r="Y131" s="82"/>
    </row>
    <row r="132" spans="3:25" ht="33.75" customHeight="1" thickBot="1" x14ac:dyDescent="0.25">
      <c r="C132" s="125" t="s">
        <v>228</v>
      </c>
      <c r="D132" s="190"/>
      <c r="E132" s="44"/>
      <c r="F132" s="44"/>
      <c r="G132" s="44"/>
      <c r="H132" s="44"/>
      <c r="I132" s="44"/>
      <c r="J132" s="44"/>
      <c r="K132" s="44"/>
      <c r="L132" s="44"/>
      <c r="M132" s="44"/>
      <c r="N132" s="44"/>
      <c r="O132" s="44"/>
      <c r="P132" s="44"/>
      <c r="Q132" s="44"/>
      <c r="R132" s="44"/>
      <c r="S132" s="44"/>
      <c r="T132" s="44"/>
      <c r="U132" s="290"/>
      <c r="Y132" s="82"/>
    </row>
    <row r="133" spans="3:25" ht="15.75" thickBot="1" x14ac:dyDescent="0.25">
      <c r="C133" s="22"/>
      <c r="D133" s="22"/>
      <c r="E133" s="22"/>
      <c r="F133" s="22"/>
      <c r="G133" s="22"/>
      <c r="H133" s="22"/>
      <c r="I133" s="22"/>
      <c r="J133" s="22"/>
      <c r="K133" s="22"/>
      <c r="L133" s="22"/>
      <c r="M133" s="22"/>
      <c r="N133" s="22"/>
      <c r="O133" s="22"/>
      <c r="P133" s="22"/>
      <c r="Q133" s="22"/>
      <c r="R133" s="67"/>
      <c r="S133" s="67"/>
      <c r="Y133" s="82"/>
    </row>
    <row r="134" spans="3:25" ht="45.75" customHeight="1" thickBot="1" x14ac:dyDescent="0.25">
      <c r="C134" s="534" t="s">
        <v>144</v>
      </c>
      <c r="D134" s="518" t="s">
        <v>194</v>
      </c>
      <c r="E134" s="518" t="s">
        <v>2</v>
      </c>
      <c r="F134" s="518" t="s">
        <v>11</v>
      </c>
      <c r="G134" s="518" t="s">
        <v>12</v>
      </c>
      <c r="H134" s="518" t="s">
        <v>13</v>
      </c>
      <c r="I134" s="518" t="s">
        <v>14</v>
      </c>
      <c r="J134" s="518" t="s">
        <v>15</v>
      </c>
      <c r="K134" s="518" t="s">
        <v>16</v>
      </c>
      <c r="L134" s="518" t="s">
        <v>17</v>
      </c>
      <c r="M134" s="518" t="s">
        <v>18</v>
      </c>
      <c r="N134" s="518" t="s">
        <v>89</v>
      </c>
      <c r="O134" s="518" t="s">
        <v>20</v>
      </c>
      <c r="P134" s="518" t="s">
        <v>21</v>
      </c>
      <c r="Q134" s="535" t="s">
        <v>22</v>
      </c>
      <c r="R134" s="67"/>
      <c r="S134" s="67"/>
      <c r="Y134" s="82"/>
    </row>
    <row r="135" spans="3:25" s="43" customFormat="1" ht="18" x14ac:dyDescent="0.2">
      <c r="C135" s="791"/>
      <c r="D135" s="792" t="s">
        <v>145</v>
      </c>
      <c r="E135" s="792" t="s">
        <v>167</v>
      </c>
      <c r="F135" s="793"/>
      <c r="G135" s="793"/>
      <c r="H135" s="793"/>
      <c r="I135" s="793"/>
      <c r="J135" s="793"/>
      <c r="K135" s="793"/>
      <c r="L135" s="793"/>
      <c r="M135" s="793"/>
      <c r="N135" s="793"/>
      <c r="O135" s="793"/>
      <c r="P135" s="793"/>
      <c r="Q135" s="794"/>
      <c r="R135" s="205"/>
      <c r="S135" s="205"/>
      <c r="Y135" s="82"/>
    </row>
    <row r="136" spans="3:25" s="43" customFormat="1" ht="18.75" thickBot="1" x14ac:dyDescent="0.25">
      <c r="C136" s="795"/>
      <c r="D136" s="796" t="s">
        <v>146</v>
      </c>
      <c r="E136" s="796" t="s">
        <v>167</v>
      </c>
      <c r="F136" s="797"/>
      <c r="G136" s="797"/>
      <c r="H136" s="797"/>
      <c r="I136" s="797"/>
      <c r="J136" s="797"/>
      <c r="K136" s="797"/>
      <c r="L136" s="797"/>
      <c r="M136" s="797"/>
      <c r="N136" s="797"/>
      <c r="O136" s="797"/>
      <c r="P136" s="797"/>
      <c r="Q136" s="798"/>
      <c r="R136" s="205"/>
      <c r="S136" s="205"/>
      <c r="Y136" s="82"/>
    </row>
    <row r="137" spans="3:25" ht="18" x14ac:dyDescent="0.2">
      <c r="C137" s="791"/>
      <c r="D137" s="792" t="s">
        <v>145</v>
      </c>
      <c r="E137" s="792" t="s">
        <v>167</v>
      </c>
      <c r="F137" s="793"/>
      <c r="G137" s="793"/>
      <c r="H137" s="793"/>
      <c r="I137" s="793"/>
      <c r="J137" s="793"/>
      <c r="K137" s="793"/>
      <c r="L137" s="793"/>
      <c r="M137" s="793"/>
      <c r="N137" s="793"/>
      <c r="O137" s="793"/>
      <c r="P137" s="793"/>
      <c r="Q137" s="794"/>
      <c r="R137" s="22"/>
      <c r="S137" s="22"/>
      <c r="Y137" s="82"/>
    </row>
    <row r="138" spans="3:25" ht="18.75" thickBot="1" x14ac:dyDescent="0.25">
      <c r="C138" s="795"/>
      <c r="D138" s="796" t="s">
        <v>146</v>
      </c>
      <c r="E138" s="796" t="s">
        <v>167</v>
      </c>
      <c r="F138" s="797"/>
      <c r="G138" s="797"/>
      <c r="H138" s="797"/>
      <c r="I138" s="797"/>
      <c r="J138" s="797"/>
      <c r="K138" s="797"/>
      <c r="L138" s="797"/>
      <c r="M138" s="797"/>
      <c r="N138" s="797"/>
      <c r="O138" s="797"/>
      <c r="P138" s="797"/>
      <c r="Q138" s="798"/>
      <c r="R138" s="22"/>
      <c r="S138" s="22"/>
      <c r="Y138" s="82"/>
    </row>
    <row r="139" spans="3:25" ht="18" x14ac:dyDescent="0.2">
      <c r="C139" s="791"/>
      <c r="D139" s="792" t="s">
        <v>145</v>
      </c>
      <c r="E139" s="792" t="s">
        <v>167</v>
      </c>
      <c r="F139" s="793"/>
      <c r="G139" s="793"/>
      <c r="H139" s="793"/>
      <c r="I139" s="793"/>
      <c r="J139" s="793"/>
      <c r="K139" s="793"/>
      <c r="L139" s="793"/>
      <c r="M139" s="793"/>
      <c r="N139" s="793"/>
      <c r="O139" s="793"/>
      <c r="P139" s="793"/>
      <c r="Q139" s="794"/>
      <c r="R139" s="22"/>
      <c r="S139" s="22"/>
      <c r="Y139" s="82"/>
    </row>
    <row r="140" spans="3:25" ht="18.75" thickBot="1" x14ac:dyDescent="0.25">
      <c r="C140" s="795"/>
      <c r="D140" s="796" t="s">
        <v>146</v>
      </c>
      <c r="E140" s="796" t="s">
        <v>167</v>
      </c>
      <c r="F140" s="797"/>
      <c r="G140" s="797"/>
      <c r="H140" s="797"/>
      <c r="I140" s="797"/>
      <c r="J140" s="797"/>
      <c r="K140" s="797"/>
      <c r="L140" s="797"/>
      <c r="M140" s="797"/>
      <c r="N140" s="797"/>
      <c r="O140" s="797"/>
      <c r="P140" s="797"/>
      <c r="Q140" s="798"/>
      <c r="R140" s="22"/>
      <c r="S140" s="22"/>
      <c r="Y140" s="82"/>
    </row>
    <row r="141" spans="3:25" ht="18" x14ac:dyDescent="0.2">
      <c r="C141" s="799"/>
      <c r="D141" s="800" t="s">
        <v>145</v>
      </c>
      <c r="E141" s="800" t="s">
        <v>167</v>
      </c>
      <c r="F141" s="801"/>
      <c r="G141" s="801"/>
      <c r="H141" s="801"/>
      <c r="I141" s="801"/>
      <c r="J141" s="801"/>
      <c r="K141" s="801"/>
      <c r="L141" s="801"/>
      <c r="M141" s="801"/>
      <c r="N141" s="801"/>
      <c r="O141" s="801"/>
      <c r="P141" s="801"/>
      <c r="Q141" s="802"/>
      <c r="R141" s="22"/>
      <c r="S141" s="22"/>
      <c r="Y141" s="82"/>
    </row>
    <row r="142" spans="3:25" ht="18.75" thickBot="1" x14ac:dyDescent="0.25">
      <c r="C142" s="795"/>
      <c r="D142" s="796" t="s">
        <v>146</v>
      </c>
      <c r="E142" s="796" t="s">
        <v>167</v>
      </c>
      <c r="F142" s="797"/>
      <c r="G142" s="797"/>
      <c r="H142" s="797"/>
      <c r="I142" s="797"/>
      <c r="J142" s="797"/>
      <c r="K142" s="797"/>
      <c r="L142" s="797"/>
      <c r="M142" s="797"/>
      <c r="N142" s="797"/>
      <c r="O142" s="797"/>
      <c r="P142" s="797"/>
      <c r="Q142" s="798"/>
      <c r="R142" s="22"/>
      <c r="S142" s="22"/>
      <c r="Y142" s="82"/>
    </row>
    <row r="143" spans="3:25" x14ac:dyDescent="0.2">
      <c r="D143" s="22"/>
      <c r="E143" s="22"/>
      <c r="F143" s="22"/>
      <c r="G143" s="22"/>
      <c r="H143" s="22"/>
      <c r="I143" s="22"/>
      <c r="J143" s="22"/>
      <c r="K143" s="22"/>
      <c r="L143" s="22"/>
      <c r="M143" s="22"/>
      <c r="N143" s="22"/>
      <c r="O143" s="22"/>
      <c r="P143" s="22"/>
      <c r="Q143" s="22"/>
      <c r="R143" s="22"/>
      <c r="S143" s="22"/>
      <c r="Y143" s="82"/>
    </row>
    <row r="145" spans="1:21" s="32" customFormat="1" ht="33.950000000000003" customHeight="1" x14ac:dyDescent="0.2">
      <c r="A145" s="30" t="s">
        <v>69</v>
      </c>
      <c r="B145" s="33" t="s">
        <v>250</v>
      </c>
      <c r="C145" s="30"/>
      <c r="D145" s="30"/>
      <c r="E145" s="30"/>
      <c r="F145" s="30"/>
      <c r="G145" s="30"/>
      <c r="H145" s="30"/>
      <c r="I145" s="30"/>
      <c r="J145" s="30"/>
      <c r="K145" s="30"/>
      <c r="L145" s="30"/>
      <c r="M145" s="30"/>
      <c r="N145" s="30"/>
      <c r="O145" s="30"/>
      <c r="P145" s="30"/>
      <c r="Q145" s="30"/>
      <c r="R145" s="30"/>
      <c r="S145" s="30"/>
      <c r="T145" s="30"/>
    </row>
    <row r="146" spans="1:21" ht="13.5" thickBot="1" x14ac:dyDescent="0.25"/>
    <row r="147" spans="1:21" ht="33.950000000000003" customHeight="1" thickBot="1" x14ac:dyDescent="0.25">
      <c r="B147" s="208" t="s">
        <v>232</v>
      </c>
      <c r="C147" s="209"/>
      <c r="D147" s="209"/>
      <c r="E147" s="209"/>
      <c r="F147" s="209"/>
      <c r="G147" s="209"/>
      <c r="H147" s="209"/>
      <c r="I147" s="209"/>
      <c r="J147" s="209"/>
      <c r="K147" s="209"/>
      <c r="L147" s="209"/>
      <c r="M147" s="209"/>
      <c r="N147" s="209"/>
      <c r="O147" s="209"/>
      <c r="P147" s="209"/>
      <c r="Q147" s="209"/>
      <c r="R147" s="209"/>
      <c r="S147" s="209"/>
      <c r="T147" s="210"/>
    </row>
    <row r="149" spans="1:21" ht="15" x14ac:dyDescent="0.2">
      <c r="C149" s="37" t="s">
        <v>68</v>
      </c>
    </row>
    <row r="150" spans="1:21" ht="13.5" thickBot="1" x14ac:dyDescent="0.25"/>
    <row r="151" spans="1:21" ht="32.25" customHeight="1" thickBot="1" x14ac:dyDescent="0.25">
      <c r="B151" s="666" t="s">
        <v>284</v>
      </c>
      <c r="C151" s="667"/>
    </row>
    <row r="152" spans="1:21" ht="13.5" thickBot="1" x14ac:dyDescent="0.25"/>
    <row r="153" spans="1:21" ht="37.5" customHeight="1" thickBot="1" x14ac:dyDescent="0.25">
      <c r="B153" s="635" t="s">
        <v>56</v>
      </c>
      <c r="C153" s="636"/>
      <c r="D153" s="636"/>
      <c r="E153" s="636"/>
      <c r="F153" s="636"/>
      <c r="G153" s="636"/>
      <c r="H153" s="636"/>
      <c r="I153" s="636"/>
      <c r="J153" s="636"/>
      <c r="K153" s="636"/>
      <c r="L153" s="636"/>
      <c r="M153" s="627" t="s">
        <v>105</v>
      </c>
      <c r="N153" s="628"/>
      <c r="O153" s="628"/>
      <c r="P153" s="628"/>
      <c r="Q153" s="628"/>
      <c r="R153" s="628"/>
      <c r="S153" s="628"/>
      <c r="T153" s="629"/>
    </row>
    <row r="154" spans="1:21" ht="37.5" customHeight="1" x14ac:dyDescent="0.2">
      <c r="B154" s="638" t="s">
        <v>333</v>
      </c>
      <c r="C154" s="633" t="s">
        <v>53</v>
      </c>
      <c r="D154" s="633" t="s">
        <v>54</v>
      </c>
      <c r="E154" s="633" t="s">
        <v>189</v>
      </c>
      <c r="F154" s="633" t="s">
        <v>292</v>
      </c>
      <c r="G154" s="633" t="s">
        <v>539</v>
      </c>
      <c r="H154" s="633" t="s">
        <v>535</v>
      </c>
      <c r="I154" s="633" t="s">
        <v>536</v>
      </c>
      <c r="J154" s="633" t="s">
        <v>537</v>
      </c>
      <c r="K154" s="633"/>
      <c r="L154" s="690"/>
      <c r="M154" s="638" t="s">
        <v>538</v>
      </c>
      <c r="N154" s="633" t="s">
        <v>540</v>
      </c>
      <c r="O154" s="633" t="s">
        <v>541</v>
      </c>
      <c r="P154" s="633" t="s">
        <v>542</v>
      </c>
      <c r="Q154" s="633" t="s">
        <v>545</v>
      </c>
      <c r="R154" s="633" t="s">
        <v>543</v>
      </c>
      <c r="S154" s="633" t="s">
        <v>544</v>
      </c>
      <c r="T154" s="625" t="s">
        <v>548</v>
      </c>
    </row>
    <row r="155" spans="1:21" ht="92.25" customHeight="1" thickBot="1" x14ac:dyDescent="0.25">
      <c r="B155" s="639"/>
      <c r="C155" s="637"/>
      <c r="D155" s="637"/>
      <c r="E155" s="637"/>
      <c r="F155" s="637"/>
      <c r="G155" s="637"/>
      <c r="H155" s="637"/>
      <c r="I155" s="637"/>
      <c r="J155" s="524" t="s">
        <v>144</v>
      </c>
      <c r="K155" s="524" t="s">
        <v>172</v>
      </c>
      <c r="L155" s="95" t="s">
        <v>2</v>
      </c>
      <c r="M155" s="640"/>
      <c r="N155" s="634"/>
      <c r="O155" s="634"/>
      <c r="P155" s="634"/>
      <c r="Q155" s="634"/>
      <c r="R155" s="634"/>
      <c r="S155" s="634"/>
      <c r="T155" s="626"/>
    </row>
    <row r="156" spans="1:21" s="256" customFormat="1" ht="39.75" customHeight="1" x14ac:dyDescent="0.2">
      <c r="B156" s="431"/>
      <c r="C156" s="28"/>
      <c r="D156" s="28"/>
      <c r="E156" s="28"/>
      <c r="F156" s="28"/>
      <c r="G156" s="28"/>
      <c r="H156" s="28"/>
      <c r="I156" s="28"/>
      <c r="J156" s="38"/>
      <c r="K156" s="38"/>
      <c r="L156" s="263"/>
      <c r="M156" s="392"/>
      <c r="N156" s="446"/>
      <c r="O156" s="447"/>
      <c r="P156" s="446"/>
      <c r="Q156" s="447"/>
      <c r="R156" s="447"/>
      <c r="S156" s="251"/>
      <c r="T156" s="253"/>
      <c r="U156" s="18"/>
    </row>
    <row r="157" spans="1:21" s="256" customFormat="1" ht="39.75" customHeight="1" x14ac:dyDescent="0.2">
      <c r="B157" s="427"/>
      <c r="C157" s="27"/>
      <c r="D157" s="27"/>
      <c r="E157" s="27"/>
      <c r="F157" s="27"/>
      <c r="G157" s="27"/>
      <c r="H157" s="27"/>
      <c r="I157" s="27"/>
      <c r="J157" s="26"/>
      <c r="K157" s="27"/>
      <c r="L157" s="267"/>
      <c r="M157" s="176"/>
      <c r="N157" s="429"/>
      <c r="O157" s="429"/>
      <c r="P157" s="429"/>
      <c r="Q157" s="429"/>
      <c r="R157" s="429"/>
      <c r="S157" s="252"/>
      <c r="T157" s="257"/>
      <c r="U157" s="18"/>
    </row>
    <row r="158" spans="1:21" s="256" customFormat="1" ht="39.75" customHeight="1" thickBot="1" x14ac:dyDescent="0.25">
      <c r="B158" s="428"/>
      <c r="C158" s="97"/>
      <c r="D158" s="97"/>
      <c r="E158" s="97"/>
      <c r="F158" s="97"/>
      <c r="G158" s="97"/>
      <c r="H158" s="97"/>
      <c r="I158" s="97"/>
      <c r="J158" s="91"/>
      <c r="K158" s="97"/>
      <c r="L158" s="355"/>
      <c r="M158" s="432"/>
      <c r="N158" s="430"/>
      <c r="O158" s="430"/>
      <c r="P158" s="430"/>
      <c r="Q158" s="430"/>
      <c r="R158" s="430"/>
      <c r="S158" s="258"/>
      <c r="T158" s="259"/>
      <c r="U158" s="18"/>
    </row>
    <row r="159" spans="1:21" ht="13.5" thickBot="1" x14ac:dyDescent="0.25">
      <c r="C159" s="22"/>
      <c r="D159" s="22"/>
      <c r="E159" s="22"/>
      <c r="F159" s="22"/>
      <c r="G159" s="22"/>
      <c r="H159" s="22"/>
      <c r="I159" s="22"/>
      <c r="J159" s="22"/>
    </row>
    <row r="160" spans="1:21" ht="29.25" customHeight="1" thickBot="1" x14ac:dyDescent="0.25">
      <c r="C160" s="666" t="s">
        <v>551</v>
      </c>
      <c r="D160" s="667"/>
      <c r="F160" s="22"/>
      <c r="G160" s="22"/>
      <c r="J160" s="22"/>
      <c r="K160" s="22"/>
    </row>
    <row r="161" spans="3:26" ht="13.5" thickBot="1" x14ac:dyDescent="0.25">
      <c r="C161" s="22"/>
    </row>
    <row r="162" spans="3:26" ht="92.25" customHeight="1" thickBot="1" x14ac:dyDescent="0.25">
      <c r="C162" s="411" t="s">
        <v>283</v>
      </c>
      <c r="D162" s="412" t="s">
        <v>195</v>
      </c>
      <c r="E162" s="412" t="s">
        <v>269</v>
      </c>
      <c r="F162" s="412" t="s">
        <v>189</v>
      </c>
      <c r="G162" s="412" t="s">
        <v>53</v>
      </c>
      <c r="H162" s="412" t="s">
        <v>54</v>
      </c>
      <c r="I162" s="412" t="s">
        <v>0</v>
      </c>
      <c r="J162" s="412" t="s">
        <v>168</v>
      </c>
      <c r="K162" s="412" t="s">
        <v>138</v>
      </c>
      <c r="L162" s="412" t="s">
        <v>272</v>
      </c>
      <c r="M162" s="412" t="s">
        <v>273</v>
      </c>
      <c r="N162" s="412" t="s">
        <v>546</v>
      </c>
      <c r="O162" s="412" t="s">
        <v>547</v>
      </c>
      <c r="P162" s="412" t="s">
        <v>306</v>
      </c>
      <c r="Q162" s="412" t="s">
        <v>70</v>
      </c>
      <c r="R162" s="412" t="s">
        <v>71</v>
      </c>
      <c r="S162" s="94" t="s">
        <v>530</v>
      </c>
      <c r="Z162" s="22" t="s">
        <v>274</v>
      </c>
    </row>
    <row r="163" spans="3:26" ht="15" x14ac:dyDescent="0.2">
      <c r="C163" s="685"/>
      <c r="D163" s="88"/>
      <c r="E163" s="88"/>
      <c r="F163" s="88"/>
      <c r="G163" s="88"/>
      <c r="H163" s="251"/>
      <c r="I163" s="413"/>
      <c r="J163" s="88"/>
      <c r="K163" s="88"/>
      <c r="L163" s="88"/>
      <c r="M163" s="88"/>
      <c r="N163" s="88"/>
      <c r="O163" s="88"/>
      <c r="P163" s="88"/>
      <c r="Q163" s="413"/>
      <c r="R163" s="442"/>
      <c r="S163" s="443"/>
      <c r="Z163" s="22" t="s">
        <v>275</v>
      </c>
    </row>
    <row r="164" spans="3:26" ht="15" x14ac:dyDescent="0.2">
      <c r="C164" s="683"/>
      <c r="D164" s="26"/>
      <c r="E164" s="26"/>
      <c r="F164" s="26"/>
      <c r="G164" s="26"/>
      <c r="H164" s="252"/>
      <c r="I164" s="261"/>
      <c r="J164" s="26"/>
      <c r="K164" s="26"/>
      <c r="L164" s="26"/>
      <c r="M164" s="26"/>
      <c r="N164" s="26"/>
      <c r="O164" s="26"/>
      <c r="P164" s="38"/>
      <c r="Q164" s="261"/>
      <c r="R164" s="45"/>
      <c r="S164" s="433"/>
      <c r="Z164" s="22" t="s">
        <v>276</v>
      </c>
    </row>
    <row r="165" spans="3:26" ht="15" x14ac:dyDescent="0.2">
      <c r="C165" s="683"/>
      <c r="D165" s="26"/>
      <c r="E165" s="26"/>
      <c r="F165" s="26"/>
      <c r="G165" s="26"/>
      <c r="H165" s="252"/>
      <c r="I165" s="261"/>
      <c r="J165" s="26"/>
      <c r="K165" s="26"/>
      <c r="L165" s="26"/>
      <c r="M165" s="26"/>
      <c r="N165" s="26"/>
      <c r="O165" s="26"/>
      <c r="P165" s="38"/>
      <c r="Q165" s="261"/>
      <c r="R165" s="45"/>
      <c r="S165" s="433"/>
      <c r="Z165" s="22" t="s">
        <v>277</v>
      </c>
    </row>
    <row r="166" spans="3:26" ht="15" x14ac:dyDescent="0.2">
      <c r="C166" s="683"/>
      <c r="D166" s="26"/>
      <c r="E166" s="26"/>
      <c r="F166" s="26"/>
      <c r="G166" s="26"/>
      <c r="H166" s="252"/>
      <c r="I166" s="261"/>
      <c r="J166" s="26"/>
      <c r="K166" s="26"/>
      <c r="L166" s="26"/>
      <c r="M166" s="26"/>
      <c r="N166" s="26"/>
      <c r="O166" s="26"/>
      <c r="P166" s="38"/>
      <c r="Q166" s="261"/>
      <c r="R166" s="45"/>
      <c r="S166" s="433"/>
      <c r="Z166" s="22" t="s">
        <v>278</v>
      </c>
    </row>
    <row r="167" spans="3:26" ht="15.75" thickBot="1" x14ac:dyDescent="0.25">
      <c r="C167" s="686"/>
      <c r="D167" s="91"/>
      <c r="E167" s="91"/>
      <c r="F167" s="91"/>
      <c r="G167" s="91"/>
      <c r="H167" s="258"/>
      <c r="I167" s="353"/>
      <c r="J167" s="91"/>
      <c r="K167" s="91"/>
      <c r="L167" s="91"/>
      <c r="M167" s="91"/>
      <c r="N167" s="91"/>
      <c r="O167" s="91"/>
      <c r="P167" s="350"/>
      <c r="Q167" s="353"/>
      <c r="R167" s="105"/>
      <c r="S167" s="434"/>
      <c r="Z167" s="22" t="s">
        <v>279</v>
      </c>
    </row>
    <row r="168" spans="3:26" ht="15" x14ac:dyDescent="0.2">
      <c r="C168" s="682"/>
      <c r="D168" s="38"/>
      <c r="E168" s="38"/>
      <c r="F168" s="38"/>
      <c r="G168" s="38"/>
      <c r="H168" s="562"/>
      <c r="I168" s="435"/>
      <c r="J168" s="38"/>
      <c r="K168" s="38"/>
      <c r="L168" s="38"/>
      <c r="M168" s="38"/>
      <c r="N168" s="38"/>
      <c r="O168" s="38"/>
      <c r="P168" s="38"/>
      <c r="Q168" s="435"/>
      <c r="R168" s="436"/>
      <c r="S168" s="437"/>
    </row>
    <row r="169" spans="3:26" ht="15" x14ac:dyDescent="0.2">
      <c r="C169" s="683"/>
      <c r="D169" s="26"/>
      <c r="E169" s="26"/>
      <c r="F169" s="26"/>
      <c r="G169" s="26"/>
      <c r="H169" s="252"/>
      <c r="I169" s="261"/>
      <c r="J169" s="26"/>
      <c r="K169" s="26"/>
      <c r="L169" s="26"/>
      <c r="M169" s="26"/>
      <c r="N169" s="26"/>
      <c r="O169" s="26"/>
      <c r="P169" s="38"/>
      <c r="Q169" s="261"/>
      <c r="R169" s="45"/>
      <c r="S169" s="433"/>
    </row>
    <row r="170" spans="3:26" ht="15" x14ac:dyDescent="0.2">
      <c r="C170" s="683"/>
      <c r="D170" s="26"/>
      <c r="E170" s="26"/>
      <c r="F170" s="26"/>
      <c r="G170" s="26"/>
      <c r="H170" s="252"/>
      <c r="I170" s="261"/>
      <c r="J170" s="26"/>
      <c r="K170" s="26"/>
      <c r="L170" s="26"/>
      <c r="M170" s="26"/>
      <c r="N170" s="26"/>
      <c r="O170" s="26"/>
      <c r="P170" s="38"/>
      <c r="Q170" s="261"/>
      <c r="R170" s="45"/>
      <c r="S170" s="433"/>
    </row>
    <row r="171" spans="3:26" ht="15" x14ac:dyDescent="0.2">
      <c r="C171" s="683"/>
      <c r="D171" s="26"/>
      <c r="E171" s="26"/>
      <c r="F171" s="26"/>
      <c r="G171" s="26"/>
      <c r="H171" s="252"/>
      <c r="I171" s="261"/>
      <c r="J171" s="26"/>
      <c r="K171" s="26"/>
      <c r="L171" s="26"/>
      <c r="M171" s="26"/>
      <c r="N171" s="26"/>
      <c r="O171" s="26"/>
      <c r="P171" s="38"/>
      <c r="Q171" s="261"/>
      <c r="R171" s="45"/>
      <c r="S171" s="433"/>
    </row>
    <row r="172" spans="3:26" ht="15.75" thickBot="1" x14ac:dyDescent="0.25">
      <c r="C172" s="684"/>
      <c r="D172" s="438"/>
      <c r="E172" s="438"/>
      <c r="F172" s="438"/>
      <c r="G172" s="438"/>
      <c r="H172" s="611"/>
      <c r="I172" s="439"/>
      <c r="J172" s="438"/>
      <c r="K172" s="438"/>
      <c r="L172" s="438"/>
      <c r="M172" s="438"/>
      <c r="N172" s="438"/>
      <c r="O172" s="438"/>
      <c r="P172" s="485"/>
      <c r="Q172" s="439"/>
      <c r="R172" s="440"/>
      <c r="S172" s="441"/>
    </row>
    <row r="173" spans="3:26" ht="15" x14ac:dyDescent="0.2">
      <c r="C173" s="685"/>
      <c r="D173" s="88"/>
      <c r="E173" s="88"/>
      <c r="F173" s="88"/>
      <c r="G173" s="88"/>
      <c r="H173" s="251"/>
      <c r="I173" s="413"/>
      <c r="J173" s="88"/>
      <c r="K173" s="88"/>
      <c r="L173" s="88"/>
      <c r="M173" s="88"/>
      <c r="N173" s="88"/>
      <c r="O173" s="88"/>
      <c r="P173" s="88"/>
      <c r="Q173" s="413"/>
      <c r="R173" s="442"/>
      <c r="S173" s="443"/>
    </row>
    <row r="174" spans="3:26" ht="15" x14ac:dyDescent="0.2">
      <c r="C174" s="683"/>
      <c r="D174" s="26"/>
      <c r="E174" s="26"/>
      <c r="F174" s="26"/>
      <c r="G174" s="26"/>
      <c r="H174" s="252"/>
      <c r="I174" s="261"/>
      <c r="J174" s="26"/>
      <c r="K174" s="26"/>
      <c r="L174" s="26"/>
      <c r="M174" s="26"/>
      <c r="N174" s="26"/>
      <c r="O174" s="26"/>
      <c r="P174" s="38"/>
      <c r="Q174" s="261"/>
      <c r="R174" s="45"/>
      <c r="S174" s="433"/>
    </row>
    <row r="175" spans="3:26" ht="15" x14ac:dyDescent="0.2">
      <c r="C175" s="683"/>
      <c r="D175" s="26"/>
      <c r="E175" s="26"/>
      <c r="F175" s="26"/>
      <c r="G175" s="26"/>
      <c r="H175" s="252"/>
      <c r="I175" s="261"/>
      <c r="J175" s="26"/>
      <c r="K175" s="26"/>
      <c r="L175" s="26"/>
      <c r="M175" s="26"/>
      <c r="N175" s="26"/>
      <c r="O175" s="26"/>
      <c r="P175" s="38"/>
      <c r="Q175" s="261"/>
      <c r="R175" s="45"/>
      <c r="S175" s="433"/>
    </row>
    <row r="176" spans="3:26" ht="15" x14ac:dyDescent="0.2">
      <c r="C176" s="683"/>
      <c r="D176" s="26"/>
      <c r="E176" s="26"/>
      <c r="F176" s="26"/>
      <c r="G176" s="26"/>
      <c r="H176" s="252"/>
      <c r="I176" s="261"/>
      <c r="J176" s="26"/>
      <c r="K176" s="26"/>
      <c r="L176" s="26"/>
      <c r="M176" s="26"/>
      <c r="N176" s="26"/>
      <c r="O176" s="26"/>
      <c r="P176" s="38"/>
      <c r="Q176" s="261"/>
      <c r="R176" s="45"/>
      <c r="S176" s="433"/>
    </row>
    <row r="177" spans="3:21" ht="15.75" thickBot="1" x14ac:dyDescent="0.25">
      <c r="C177" s="686"/>
      <c r="D177" s="91"/>
      <c r="E177" s="91"/>
      <c r="F177" s="91"/>
      <c r="G177" s="91"/>
      <c r="H177" s="258"/>
      <c r="I177" s="353"/>
      <c r="J177" s="91"/>
      <c r="K177" s="91"/>
      <c r="L177" s="91"/>
      <c r="M177" s="91"/>
      <c r="N177" s="91"/>
      <c r="O177" s="91"/>
      <c r="P177" s="350"/>
      <c r="Q177" s="353"/>
      <c r="R177" s="105"/>
      <c r="S177" s="434"/>
    </row>
    <row r="178" spans="3:21" ht="15" x14ac:dyDescent="0.2">
      <c r="C178" s="449"/>
      <c r="D178" s="390"/>
      <c r="E178" s="390"/>
      <c r="F178" s="390"/>
      <c r="G178" s="390"/>
      <c r="H178" s="394"/>
      <c r="I178" s="444"/>
      <c r="J178" s="390"/>
      <c r="K178" s="390"/>
      <c r="L178" s="390"/>
      <c r="M178" s="390"/>
      <c r="N178" s="390"/>
      <c r="O178" s="390"/>
      <c r="P178" s="390"/>
      <c r="Q178" s="444"/>
      <c r="R178" s="445"/>
      <c r="S178" s="388"/>
    </row>
    <row r="179" spans="3:21" ht="13.5" thickBot="1" x14ac:dyDescent="0.25">
      <c r="D179" s="22"/>
      <c r="E179" s="22"/>
      <c r="F179" s="22"/>
      <c r="G179" s="22"/>
      <c r="H179" s="22"/>
      <c r="I179" s="22"/>
      <c r="J179" s="22"/>
      <c r="K179" s="22"/>
      <c r="L179" s="22"/>
      <c r="M179" s="22"/>
      <c r="N179" s="22"/>
      <c r="O179" s="22"/>
      <c r="P179" s="22"/>
      <c r="Q179" s="22"/>
      <c r="R179" s="22"/>
      <c r="U179" s="22"/>
    </row>
    <row r="180" spans="3:21" ht="27.75" customHeight="1" thickBot="1" x14ac:dyDescent="0.25">
      <c r="C180" s="664" t="s">
        <v>196</v>
      </c>
      <c r="D180" s="665"/>
      <c r="F180" s="22"/>
      <c r="G180" s="22"/>
      <c r="H180" s="22"/>
      <c r="I180" s="22"/>
      <c r="J180" s="22"/>
      <c r="K180" s="22"/>
      <c r="L180" s="22"/>
      <c r="M180" s="22"/>
      <c r="N180" s="22"/>
      <c r="O180" s="22"/>
      <c r="P180" s="22"/>
      <c r="Q180" s="22"/>
      <c r="R180" s="22"/>
      <c r="S180" s="22"/>
      <c r="T180" s="22"/>
      <c r="U180" s="22"/>
    </row>
    <row r="181" spans="3:21" ht="13.5" thickBot="1" x14ac:dyDescent="0.25">
      <c r="D181" s="22"/>
      <c r="E181" s="22"/>
      <c r="F181" s="22"/>
      <c r="G181" s="22"/>
      <c r="H181" s="22"/>
      <c r="I181" s="22"/>
      <c r="J181" s="22"/>
      <c r="K181" s="22"/>
      <c r="L181" s="22"/>
      <c r="M181" s="22"/>
      <c r="N181" s="22"/>
      <c r="O181" s="22"/>
      <c r="P181" s="22"/>
      <c r="Q181" s="22"/>
      <c r="R181" s="22"/>
      <c r="S181" s="52"/>
      <c r="T181" s="22"/>
      <c r="U181" s="22"/>
    </row>
    <row r="182" spans="3:21" ht="42.75" customHeight="1" thickBot="1" x14ac:dyDescent="0.25">
      <c r="C182" s="411" t="s">
        <v>283</v>
      </c>
      <c r="D182" s="412" t="s">
        <v>106</v>
      </c>
      <c r="E182" s="412" t="s">
        <v>2</v>
      </c>
      <c r="F182" s="412" t="s">
        <v>11</v>
      </c>
      <c r="G182" s="412" t="s">
        <v>12</v>
      </c>
      <c r="H182" s="412" t="s">
        <v>13</v>
      </c>
      <c r="I182" s="412" t="s">
        <v>14</v>
      </c>
      <c r="J182" s="412" t="s">
        <v>15</v>
      </c>
      <c r="K182" s="412" t="s">
        <v>16</v>
      </c>
      <c r="L182" s="412" t="s">
        <v>17</v>
      </c>
      <c r="M182" s="412" t="s">
        <v>18</v>
      </c>
      <c r="N182" s="412" t="s">
        <v>89</v>
      </c>
      <c r="O182" s="412" t="s">
        <v>20</v>
      </c>
      <c r="P182" s="412" t="s">
        <v>21</v>
      </c>
      <c r="Q182" s="412" t="s">
        <v>22</v>
      </c>
      <c r="R182" s="94" t="s">
        <v>90</v>
      </c>
      <c r="T182" s="22"/>
      <c r="U182" s="22"/>
    </row>
    <row r="183" spans="3:21" ht="15.75" x14ac:dyDescent="0.2">
      <c r="C183" s="681"/>
      <c r="D183" s="88" t="s">
        <v>107</v>
      </c>
      <c r="E183" s="88" t="s">
        <v>108</v>
      </c>
      <c r="F183" s="380"/>
      <c r="G183" s="380"/>
      <c r="H183" s="380"/>
      <c r="I183" s="380"/>
      <c r="J183" s="380"/>
      <c r="K183" s="380"/>
      <c r="L183" s="380"/>
      <c r="M183" s="380"/>
      <c r="N183" s="380"/>
      <c r="O183" s="380"/>
      <c r="P183" s="380"/>
      <c r="Q183" s="380"/>
      <c r="R183" s="246">
        <f t="shared" ref="R183:R194" si="7">SUM(F183:Q183)</f>
        <v>0</v>
      </c>
      <c r="T183" s="22"/>
      <c r="U183" s="22"/>
    </row>
    <row r="184" spans="3:21" ht="15.75" x14ac:dyDescent="0.2">
      <c r="C184" s="650"/>
      <c r="D184" s="26" t="s">
        <v>549</v>
      </c>
      <c r="E184" s="26"/>
      <c r="F184" s="81"/>
      <c r="G184" s="81"/>
      <c r="H184" s="81"/>
      <c r="I184" s="81"/>
      <c r="J184" s="81"/>
      <c r="K184" s="81"/>
      <c r="L184" s="81"/>
      <c r="M184" s="81"/>
      <c r="N184" s="81"/>
      <c r="O184" s="81"/>
      <c r="P184" s="81"/>
      <c r="Q184" s="81"/>
      <c r="R184" s="247">
        <f t="shared" si="7"/>
        <v>0</v>
      </c>
      <c r="T184" s="22"/>
      <c r="U184" s="22"/>
    </row>
    <row r="185" spans="3:21" ht="15.75" x14ac:dyDescent="0.2">
      <c r="C185" s="650"/>
      <c r="D185" s="26" t="s">
        <v>523</v>
      </c>
      <c r="E185" s="26" t="s">
        <v>93</v>
      </c>
      <c r="F185" s="81"/>
      <c r="G185" s="81"/>
      <c r="H185" s="81"/>
      <c r="I185" s="81"/>
      <c r="J185" s="81"/>
      <c r="K185" s="81"/>
      <c r="L185" s="81"/>
      <c r="M185" s="81"/>
      <c r="N185" s="81"/>
      <c r="O185" s="81"/>
      <c r="P185" s="81"/>
      <c r="Q185" s="81"/>
      <c r="R185" s="247">
        <f t="shared" si="7"/>
        <v>0</v>
      </c>
      <c r="T185" s="22"/>
      <c r="U185" s="22"/>
    </row>
    <row r="186" spans="3:21" ht="15.75" customHeight="1" thickBot="1" x14ac:dyDescent="0.25">
      <c r="C186" s="651"/>
      <c r="D186" s="91" t="s">
        <v>111</v>
      </c>
      <c r="E186" s="91" t="s">
        <v>190</v>
      </c>
      <c r="F186" s="92"/>
      <c r="G186" s="92"/>
      <c r="H186" s="92"/>
      <c r="I186" s="92"/>
      <c r="J186" s="92"/>
      <c r="K186" s="92"/>
      <c r="L186" s="92"/>
      <c r="M186" s="92"/>
      <c r="N186" s="92"/>
      <c r="O186" s="92"/>
      <c r="P186" s="92"/>
      <c r="Q186" s="92"/>
      <c r="R186" s="248">
        <f t="shared" si="7"/>
        <v>0</v>
      </c>
      <c r="T186" s="22"/>
      <c r="U186" s="22"/>
    </row>
    <row r="187" spans="3:21" ht="15.75" customHeight="1" x14ac:dyDescent="0.2">
      <c r="C187" s="649"/>
      <c r="D187" s="88" t="s">
        <v>107</v>
      </c>
      <c r="E187" s="88" t="s">
        <v>108</v>
      </c>
      <c r="F187" s="380"/>
      <c r="G187" s="380"/>
      <c r="H187" s="380"/>
      <c r="I187" s="380"/>
      <c r="J187" s="380"/>
      <c r="K187" s="380"/>
      <c r="L187" s="380"/>
      <c r="M187" s="380"/>
      <c r="N187" s="380"/>
      <c r="O187" s="380"/>
      <c r="P187" s="380"/>
      <c r="Q187" s="380"/>
      <c r="R187" s="89">
        <f t="shared" si="7"/>
        <v>0</v>
      </c>
      <c r="T187" s="22"/>
      <c r="U187" s="22"/>
    </row>
    <row r="188" spans="3:21" ht="15.75" customHeight="1" x14ac:dyDescent="0.2">
      <c r="C188" s="650"/>
      <c r="D188" s="26" t="s">
        <v>549</v>
      </c>
      <c r="E188" s="26"/>
      <c r="F188" s="81"/>
      <c r="G188" s="81"/>
      <c r="H188" s="81"/>
      <c r="I188" s="81"/>
      <c r="J188" s="81"/>
      <c r="K188" s="81"/>
      <c r="L188" s="81"/>
      <c r="M188" s="81"/>
      <c r="N188" s="81"/>
      <c r="O188" s="81"/>
      <c r="P188" s="81"/>
      <c r="Q188" s="81"/>
      <c r="R188" s="90">
        <f t="shared" si="7"/>
        <v>0</v>
      </c>
      <c r="T188" s="22"/>
      <c r="U188" s="22"/>
    </row>
    <row r="189" spans="3:21" ht="15.75" customHeight="1" x14ac:dyDescent="0.2">
      <c r="C189" s="650"/>
      <c r="D189" s="26" t="s">
        <v>110</v>
      </c>
      <c r="E189" s="26" t="s">
        <v>93</v>
      </c>
      <c r="F189" s="81"/>
      <c r="G189" s="81"/>
      <c r="H189" s="81"/>
      <c r="I189" s="81"/>
      <c r="J189" s="81"/>
      <c r="K189" s="81"/>
      <c r="L189" s="81"/>
      <c r="M189" s="81"/>
      <c r="N189" s="81"/>
      <c r="O189" s="81"/>
      <c r="P189" s="81"/>
      <c r="Q189" s="81"/>
      <c r="R189" s="90">
        <f t="shared" si="7"/>
        <v>0</v>
      </c>
      <c r="T189" s="22"/>
      <c r="U189" s="22"/>
    </row>
    <row r="190" spans="3:21" ht="15.75" customHeight="1" thickBot="1" x14ac:dyDescent="0.25">
      <c r="C190" s="651"/>
      <c r="D190" s="91" t="s">
        <v>111</v>
      </c>
      <c r="E190" s="91" t="s">
        <v>190</v>
      </c>
      <c r="F190" s="92"/>
      <c r="G190" s="92"/>
      <c r="H190" s="92"/>
      <c r="I190" s="92"/>
      <c r="J190" s="92"/>
      <c r="K190" s="92"/>
      <c r="L190" s="92"/>
      <c r="M190" s="92"/>
      <c r="N190" s="92"/>
      <c r="O190" s="92"/>
      <c r="P190" s="92"/>
      <c r="Q190" s="92"/>
      <c r="R190" s="93">
        <f t="shared" si="7"/>
        <v>0</v>
      </c>
      <c r="T190" s="22"/>
      <c r="U190" s="22"/>
    </row>
    <row r="191" spans="3:21" ht="15.75" customHeight="1" x14ac:dyDescent="0.2">
      <c r="C191" s="649"/>
      <c r="D191" s="88" t="s">
        <v>107</v>
      </c>
      <c r="E191" s="88" t="s">
        <v>108</v>
      </c>
      <c r="F191" s="380"/>
      <c r="G191" s="380"/>
      <c r="H191" s="380"/>
      <c r="I191" s="380"/>
      <c r="J191" s="380"/>
      <c r="K191" s="380"/>
      <c r="L191" s="380"/>
      <c r="M191" s="380"/>
      <c r="N191" s="380"/>
      <c r="O191" s="380"/>
      <c r="P191" s="380"/>
      <c r="Q191" s="380"/>
      <c r="R191" s="89">
        <f t="shared" si="7"/>
        <v>0</v>
      </c>
      <c r="T191" s="22"/>
      <c r="U191" s="22"/>
    </row>
    <row r="192" spans="3:21" ht="15.75" x14ac:dyDescent="0.2">
      <c r="C192" s="650"/>
      <c r="D192" s="26" t="s">
        <v>549</v>
      </c>
      <c r="E192" s="26"/>
      <c r="F192" s="81"/>
      <c r="G192" s="81"/>
      <c r="H192" s="81"/>
      <c r="I192" s="81"/>
      <c r="J192" s="81"/>
      <c r="K192" s="81"/>
      <c r="L192" s="81"/>
      <c r="M192" s="81"/>
      <c r="N192" s="81"/>
      <c r="O192" s="81"/>
      <c r="P192" s="81"/>
      <c r="Q192" s="81"/>
      <c r="R192" s="90">
        <f t="shared" si="7"/>
        <v>0</v>
      </c>
      <c r="T192" s="22"/>
      <c r="U192" s="22"/>
    </row>
    <row r="193" spans="2:21" ht="15.75" x14ac:dyDescent="0.2">
      <c r="C193" s="650"/>
      <c r="D193" s="26" t="s">
        <v>523</v>
      </c>
      <c r="E193" s="26" t="s">
        <v>93</v>
      </c>
      <c r="F193" s="81"/>
      <c r="G193" s="81"/>
      <c r="H193" s="81"/>
      <c r="I193" s="81"/>
      <c r="J193" s="81"/>
      <c r="K193" s="81"/>
      <c r="L193" s="81"/>
      <c r="M193" s="81"/>
      <c r="N193" s="81"/>
      <c r="O193" s="81"/>
      <c r="P193" s="81"/>
      <c r="Q193" s="81"/>
      <c r="R193" s="90">
        <f t="shared" si="7"/>
        <v>0</v>
      </c>
      <c r="T193" s="22"/>
      <c r="U193" s="22"/>
    </row>
    <row r="194" spans="2:21" ht="16.5" thickBot="1" x14ac:dyDescent="0.25">
      <c r="C194" s="651"/>
      <c r="D194" s="91" t="s">
        <v>111</v>
      </c>
      <c r="E194" s="91" t="s">
        <v>190</v>
      </c>
      <c r="F194" s="92"/>
      <c r="G194" s="92"/>
      <c r="H194" s="92"/>
      <c r="I194" s="92"/>
      <c r="J194" s="92"/>
      <c r="K194" s="92"/>
      <c r="L194" s="92"/>
      <c r="M194" s="92"/>
      <c r="N194" s="92"/>
      <c r="O194" s="92"/>
      <c r="P194" s="92"/>
      <c r="Q194" s="92"/>
      <c r="R194" s="93">
        <f t="shared" si="7"/>
        <v>0</v>
      </c>
      <c r="T194" s="22"/>
      <c r="U194" s="22"/>
    </row>
    <row r="195" spans="2:21" ht="15" x14ac:dyDescent="0.2">
      <c r="C195" s="448" t="s">
        <v>550</v>
      </c>
      <c r="D195" s="22"/>
      <c r="E195" s="22"/>
      <c r="F195" s="22"/>
      <c r="G195" s="22"/>
      <c r="H195" s="22"/>
      <c r="I195" s="22"/>
      <c r="J195" s="22"/>
      <c r="K195" s="22"/>
      <c r="L195" s="22"/>
      <c r="M195" s="22"/>
      <c r="N195" s="22"/>
      <c r="O195" s="22"/>
      <c r="P195" s="22"/>
      <c r="Q195" s="22"/>
      <c r="R195" s="22"/>
      <c r="S195" s="22"/>
      <c r="T195" s="22"/>
    </row>
    <row r="196" spans="2:21" x14ac:dyDescent="0.2">
      <c r="E196" s="22"/>
      <c r="F196" s="22"/>
      <c r="G196" s="22"/>
      <c r="H196" s="22"/>
      <c r="I196" s="22"/>
      <c r="J196" s="22"/>
      <c r="K196" s="22"/>
      <c r="L196" s="22"/>
      <c r="M196" s="22"/>
      <c r="N196" s="22"/>
      <c r="O196" s="22"/>
      <c r="P196" s="22"/>
      <c r="Q196" s="22"/>
    </row>
    <row r="197" spans="2:21" ht="13.5" thickBot="1" x14ac:dyDescent="0.25">
      <c r="E197" s="22"/>
      <c r="F197" s="22"/>
      <c r="G197" s="22"/>
      <c r="H197" s="22"/>
      <c r="I197" s="22"/>
      <c r="J197" s="22"/>
      <c r="K197" s="22"/>
      <c r="L197" s="22"/>
      <c r="M197" s="22"/>
      <c r="N197" s="22"/>
      <c r="O197" s="22"/>
      <c r="P197" s="22"/>
      <c r="Q197" s="22"/>
    </row>
    <row r="198" spans="2:21" ht="31.5" customHeight="1" thickBot="1" x14ac:dyDescent="0.25">
      <c r="B198" s="630" t="s">
        <v>640</v>
      </c>
      <c r="C198" s="632"/>
      <c r="D198" s="82"/>
      <c r="E198" s="37"/>
      <c r="F198" s="37"/>
      <c r="G198" s="37"/>
      <c r="H198" s="37"/>
      <c r="I198" s="37"/>
      <c r="J198" s="37"/>
      <c r="K198" s="37"/>
      <c r="L198" s="37"/>
      <c r="M198" s="37"/>
      <c r="N198" s="37"/>
      <c r="O198" s="37"/>
      <c r="P198" s="37"/>
      <c r="Q198" s="37"/>
      <c r="R198" s="37"/>
      <c r="S198" s="37"/>
    </row>
    <row r="199" spans="2:21" x14ac:dyDescent="0.2">
      <c r="C199" s="22"/>
      <c r="D199" s="22"/>
      <c r="E199" s="22"/>
      <c r="F199" s="22"/>
      <c r="G199" s="22"/>
      <c r="H199" s="22"/>
      <c r="I199" s="22"/>
      <c r="J199" s="22"/>
      <c r="K199" s="22"/>
      <c r="L199" s="22"/>
      <c r="M199" s="22"/>
      <c r="N199" s="22"/>
      <c r="O199" s="22"/>
      <c r="P199" s="22"/>
      <c r="Q199" s="22"/>
      <c r="R199" s="22"/>
    </row>
    <row r="200" spans="2:21" ht="13.5" thickBot="1" x14ac:dyDescent="0.25">
      <c r="L200" s="22"/>
      <c r="Q200" s="22"/>
      <c r="R200" s="22"/>
    </row>
    <row r="201" spans="2:21" ht="68.25" customHeight="1" thickBot="1" x14ac:dyDescent="0.25">
      <c r="B201" s="411" t="s">
        <v>291</v>
      </c>
      <c r="C201" s="412" t="s">
        <v>333</v>
      </c>
      <c r="D201" s="412" t="s">
        <v>53</v>
      </c>
      <c r="E201" s="412" t="s">
        <v>54</v>
      </c>
      <c r="F201" s="412" t="s">
        <v>546</v>
      </c>
      <c r="G201" s="412" t="s">
        <v>189</v>
      </c>
      <c r="H201" s="412" t="s">
        <v>0</v>
      </c>
      <c r="I201" s="412" t="s">
        <v>557</v>
      </c>
      <c r="J201" s="412" t="s">
        <v>558</v>
      </c>
      <c r="K201" s="412" t="s">
        <v>559</v>
      </c>
      <c r="L201" s="412" t="s">
        <v>560</v>
      </c>
      <c r="M201" s="412" t="s">
        <v>561</v>
      </c>
      <c r="N201" s="412" t="s">
        <v>562</v>
      </c>
      <c r="O201" s="412" t="s">
        <v>563</v>
      </c>
      <c r="P201" s="412" t="s">
        <v>564</v>
      </c>
      <c r="Q201" s="94" t="s">
        <v>565</v>
      </c>
      <c r="R201" s="531"/>
      <c r="S201" s="531"/>
    </row>
    <row r="202" spans="2:21" ht="15.75" x14ac:dyDescent="0.2">
      <c r="B202" s="351"/>
      <c r="C202" s="38"/>
      <c r="D202" s="38"/>
      <c r="E202" s="38"/>
      <c r="F202" s="38"/>
      <c r="G202" s="435"/>
      <c r="H202" s="38"/>
      <c r="I202" s="38"/>
      <c r="J202" s="38"/>
      <c r="K202" s="38"/>
      <c r="L202" s="38"/>
      <c r="M202" s="38"/>
      <c r="N202" s="263"/>
      <c r="O202" s="38"/>
      <c r="P202" s="352"/>
      <c r="Q202" s="455"/>
      <c r="R202" s="454"/>
      <c r="S202" s="454"/>
    </row>
    <row r="203" spans="2:21" ht="15.75" x14ac:dyDescent="0.2">
      <c r="B203" s="354"/>
      <c r="C203" s="26"/>
      <c r="D203" s="261"/>
      <c r="E203" s="261"/>
      <c r="F203" s="261"/>
      <c r="G203" s="261"/>
      <c r="H203" s="261"/>
      <c r="I203" s="261"/>
      <c r="J203" s="38"/>
      <c r="K203" s="38"/>
      <c r="L203" s="38"/>
      <c r="M203" s="38"/>
      <c r="N203" s="267"/>
      <c r="O203" s="26"/>
      <c r="P203" s="268"/>
      <c r="Q203" s="456"/>
      <c r="R203" s="454"/>
      <c r="S203" s="454"/>
    </row>
    <row r="204" spans="2:21" ht="16.5" thickBot="1" x14ac:dyDescent="0.25">
      <c r="B204" s="104"/>
      <c r="C204" s="91"/>
      <c r="D204" s="353"/>
      <c r="E204" s="353"/>
      <c r="F204" s="353"/>
      <c r="G204" s="353"/>
      <c r="H204" s="353"/>
      <c r="I204" s="353"/>
      <c r="J204" s="350"/>
      <c r="K204" s="350"/>
      <c r="L204" s="350"/>
      <c r="M204" s="350"/>
      <c r="N204" s="355"/>
      <c r="O204" s="91"/>
      <c r="P204" s="356"/>
      <c r="Q204" s="457"/>
      <c r="R204" s="454"/>
      <c r="S204" s="454"/>
    </row>
    <row r="205" spans="2:21" ht="13.5" thickBot="1" x14ac:dyDescent="0.25">
      <c r="C205" s="22"/>
      <c r="D205" s="22"/>
      <c r="E205" s="22"/>
      <c r="F205" s="22"/>
      <c r="G205" s="22"/>
      <c r="H205" s="22"/>
      <c r="I205" s="22"/>
      <c r="J205" s="22"/>
      <c r="K205" s="22"/>
      <c r="L205" s="22"/>
      <c r="M205" s="22"/>
      <c r="N205" s="22"/>
      <c r="O205" s="22"/>
      <c r="P205" s="22"/>
      <c r="Q205" s="22"/>
      <c r="R205" s="22"/>
    </row>
    <row r="206" spans="2:21" ht="16.5" thickBot="1" x14ac:dyDescent="0.25">
      <c r="C206" s="666" t="s">
        <v>551</v>
      </c>
      <c r="D206" s="667"/>
      <c r="F206" s="22"/>
      <c r="G206" s="22"/>
      <c r="J206" s="22"/>
      <c r="K206" s="22"/>
    </row>
    <row r="207" spans="2:21" ht="13.5" thickBot="1" x14ac:dyDescent="0.25">
      <c r="C207" s="22"/>
    </row>
    <row r="208" spans="2:21" ht="48" thickBot="1" x14ac:dyDescent="0.25">
      <c r="C208" s="534" t="s">
        <v>283</v>
      </c>
      <c r="D208" s="518" t="s">
        <v>195</v>
      </c>
      <c r="E208" s="518" t="s">
        <v>269</v>
      </c>
      <c r="F208" s="518" t="s">
        <v>189</v>
      </c>
      <c r="G208" s="518" t="s">
        <v>53</v>
      </c>
      <c r="H208" s="518" t="s">
        <v>54</v>
      </c>
      <c r="I208" s="518" t="s">
        <v>0</v>
      </c>
      <c r="J208" s="518" t="s">
        <v>168</v>
      </c>
      <c r="K208" s="518" t="s">
        <v>138</v>
      </c>
      <c r="L208" s="518" t="s">
        <v>272</v>
      </c>
      <c r="M208" s="518" t="s">
        <v>273</v>
      </c>
      <c r="N208" s="518" t="s">
        <v>546</v>
      </c>
      <c r="O208" s="518" t="s">
        <v>547</v>
      </c>
      <c r="P208" s="539" t="s">
        <v>306</v>
      </c>
      <c r="Q208" s="518" t="s">
        <v>70</v>
      </c>
      <c r="R208" s="518" t="s">
        <v>71</v>
      </c>
      <c r="S208" s="535" t="s">
        <v>530</v>
      </c>
    </row>
    <row r="209" spans="3:19" ht="15.75" x14ac:dyDescent="0.2">
      <c r="C209" s="659"/>
      <c r="D209" s="380"/>
      <c r="E209" s="380"/>
      <c r="F209" s="380"/>
      <c r="G209" s="380"/>
      <c r="H209" s="171"/>
      <c r="I209" s="380"/>
      <c r="J209" s="380"/>
      <c r="K209" s="380"/>
      <c r="L209" s="380"/>
      <c r="M209" s="380"/>
      <c r="N209" s="380"/>
      <c r="O209" s="380"/>
      <c r="P209" s="171"/>
      <c r="Q209" s="358"/>
      <c r="R209" s="380"/>
      <c r="S209" s="378"/>
    </row>
    <row r="210" spans="3:19" ht="15.75" x14ac:dyDescent="0.2">
      <c r="C210" s="660"/>
      <c r="D210" s="80"/>
      <c r="E210" s="80"/>
      <c r="F210" s="80"/>
      <c r="G210" s="80"/>
      <c r="H210" s="81"/>
      <c r="I210" s="80"/>
      <c r="J210" s="80"/>
      <c r="K210" s="80"/>
      <c r="L210" s="80"/>
      <c r="M210" s="80"/>
      <c r="N210" s="80"/>
      <c r="O210" s="80"/>
      <c r="P210" s="81"/>
      <c r="Q210" s="283"/>
      <c r="R210" s="80"/>
      <c r="S210" s="369"/>
    </row>
    <row r="211" spans="3:19" ht="15.75" x14ac:dyDescent="0.2">
      <c r="C211" s="660"/>
      <c r="D211" s="80"/>
      <c r="E211" s="80"/>
      <c r="F211" s="80"/>
      <c r="G211" s="80"/>
      <c r="H211" s="81"/>
      <c r="I211" s="80"/>
      <c r="J211" s="80"/>
      <c r="K211" s="80"/>
      <c r="L211" s="80"/>
      <c r="M211" s="80"/>
      <c r="N211" s="80"/>
      <c r="O211" s="80"/>
      <c r="P211" s="81"/>
      <c r="Q211" s="283"/>
      <c r="R211" s="80"/>
      <c r="S211" s="369"/>
    </row>
    <row r="212" spans="3:19" ht="15.75" x14ac:dyDescent="0.2">
      <c r="C212" s="660"/>
      <c r="D212" s="80"/>
      <c r="E212" s="80"/>
      <c r="F212" s="80"/>
      <c r="G212" s="80"/>
      <c r="H212" s="81"/>
      <c r="I212" s="80"/>
      <c r="J212" s="80"/>
      <c r="K212" s="80"/>
      <c r="L212" s="80"/>
      <c r="M212" s="80"/>
      <c r="N212" s="80"/>
      <c r="O212" s="80"/>
      <c r="P212" s="81"/>
      <c r="Q212" s="283"/>
      <c r="R212" s="80"/>
      <c r="S212" s="369"/>
    </row>
    <row r="213" spans="3:19" ht="16.5" thickBot="1" x14ac:dyDescent="0.25">
      <c r="C213" s="661"/>
      <c r="D213" s="543"/>
      <c r="E213" s="543"/>
      <c r="F213" s="543"/>
      <c r="G213" s="543"/>
      <c r="H213" s="544"/>
      <c r="I213" s="543"/>
      <c r="J213" s="543"/>
      <c r="K213" s="543"/>
      <c r="L213" s="543"/>
      <c r="M213" s="543"/>
      <c r="N213" s="543"/>
      <c r="O213" s="543"/>
      <c r="P213" s="544"/>
      <c r="Q213" s="545"/>
      <c r="R213" s="543"/>
      <c r="S213" s="546"/>
    </row>
    <row r="214" spans="3:19" ht="15.75" x14ac:dyDescent="0.2">
      <c r="C214" s="659"/>
      <c r="D214" s="380"/>
      <c r="E214" s="380"/>
      <c r="F214" s="380"/>
      <c r="G214" s="380"/>
      <c r="H214" s="171"/>
      <c r="I214" s="380"/>
      <c r="J214" s="380"/>
      <c r="K214" s="380"/>
      <c r="L214" s="380"/>
      <c r="M214" s="380"/>
      <c r="N214" s="380"/>
      <c r="O214" s="380"/>
      <c r="P214" s="171"/>
      <c r="Q214" s="358"/>
      <c r="R214" s="380"/>
      <c r="S214" s="378"/>
    </row>
    <row r="215" spans="3:19" ht="15.75" x14ac:dyDescent="0.2">
      <c r="C215" s="660"/>
      <c r="D215" s="80"/>
      <c r="E215" s="80"/>
      <c r="F215" s="80"/>
      <c r="G215" s="80"/>
      <c r="H215" s="81"/>
      <c r="I215" s="80"/>
      <c r="J215" s="80"/>
      <c r="K215" s="80"/>
      <c r="L215" s="80"/>
      <c r="M215" s="80"/>
      <c r="N215" s="80"/>
      <c r="O215" s="80"/>
      <c r="P215" s="81"/>
      <c r="Q215" s="283"/>
      <c r="R215" s="80"/>
      <c r="S215" s="369"/>
    </row>
    <row r="216" spans="3:19" ht="15.75" x14ac:dyDescent="0.2">
      <c r="C216" s="660"/>
      <c r="D216" s="80"/>
      <c r="E216" s="80"/>
      <c r="F216" s="80"/>
      <c r="G216" s="80"/>
      <c r="H216" s="81"/>
      <c r="I216" s="80"/>
      <c r="J216" s="80"/>
      <c r="K216" s="80"/>
      <c r="L216" s="80"/>
      <c r="M216" s="80"/>
      <c r="N216" s="80"/>
      <c r="O216" s="80"/>
      <c r="P216" s="81"/>
      <c r="Q216" s="283"/>
      <c r="R216" s="80"/>
      <c r="S216" s="369"/>
    </row>
    <row r="217" spans="3:19" ht="15.75" x14ac:dyDescent="0.2">
      <c r="C217" s="660"/>
      <c r="D217" s="80"/>
      <c r="E217" s="80"/>
      <c r="F217" s="80"/>
      <c r="G217" s="80"/>
      <c r="H217" s="81"/>
      <c r="I217" s="80"/>
      <c r="J217" s="80"/>
      <c r="K217" s="80"/>
      <c r="L217" s="80"/>
      <c r="M217" s="80"/>
      <c r="N217" s="80"/>
      <c r="O217" s="80"/>
      <c r="P217" s="81"/>
      <c r="Q217" s="283"/>
      <c r="R217" s="80"/>
      <c r="S217" s="369"/>
    </row>
    <row r="218" spans="3:19" ht="16.5" thickBot="1" x14ac:dyDescent="0.25">
      <c r="C218" s="662"/>
      <c r="D218" s="379"/>
      <c r="E218" s="379"/>
      <c r="F218" s="379"/>
      <c r="G218" s="379"/>
      <c r="H218" s="92"/>
      <c r="I218" s="379"/>
      <c r="J218" s="379"/>
      <c r="K218" s="379"/>
      <c r="L218" s="379"/>
      <c r="M218" s="379"/>
      <c r="N218" s="379"/>
      <c r="O218" s="379"/>
      <c r="P218" s="92"/>
      <c r="Q218" s="359"/>
      <c r="R218" s="379"/>
      <c r="S218" s="370"/>
    </row>
    <row r="219" spans="3:19" ht="15.75" x14ac:dyDescent="0.2">
      <c r="C219" s="663"/>
      <c r="D219" s="98"/>
      <c r="E219" s="98"/>
      <c r="F219" s="98"/>
      <c r="G219" s="98"/>
      <c r="H219" s="249"/>
      <c r="I219" s="98"/>
      <c r="J219" s="98"/>
      <c r="K219" s="98"/>
      <c r="L219" s="98"/>
      <c r="M219" s="98"/>
      <c r="N219" s="98"/>
      <c r="O219" s="98"/>
      <c r="P219" s="249"/>
      <c r="Q219" s="341"/>
      <c r="R219" s="98"/>
      <c r="S219" s="547"/>
    </row>
    <row r="220" spans="3:19" ht="15.75" x14ac:dyDescent="0.2">
      <c r="C220" s="660"/>
      <c r="D220" s="80"/>
      <c r="E220" s="80"/>
      <c r="F220" s="80"/>
      <c r="G220" s="80"/>
      <c r="H220" s="81"/>
      <c r="I220" s="80"/>
      <c r="J220" s="80"/>
      <c r="K220" s="80"/>
      <c r="L220" s="80"/>
      <c r="M220" s="80"/>
      <c r="N220" s="80"/>
      <c r="O220" s="80"/>
      <c r="P220" s="81"/>
      <c r="Q220" s="283"/>
      <c r="R220" s="80"/>
      <c r="S220" s="369"/>
    </row>
    <row r="221" spans="3:19" ht="15.75" x14ac:dyDescent="0.2">
      <c r="C221" s="660"/>
      <c r="D221" s="80"/>
      <c r="E221" s="80"/>
      <c r="F221" s="80"/>
      <c r="G221" s="80"/>
      <c r="H221" s="81"/>
      <c r="I221" s="80"/>
      <c r="J221" s="80"/>
      <c r="K221" s="80"/>
      <c r="L221" s="80"/>
      <c r="M221" s="80"/>
      <c r="N221" s="80"/>
      <c r="O221" s="80"/>
      <c r="P221" s="81"/>
      <c r="Q221" s="283"/>
      <c r="R221" s="80"/>
      <c r="S221" s="369"/>
    </row>
    <row r="222" spans="3:19" ht="15.75" x14ac:dyDescent="0.2">
      <c r="C222" s="660"/>
      <c r="D222" s="80"/>
      <c r="E222" s="80"/>
      <c r="F222" s="80"/>
      <c r="G222" s="80"/>
      <c r="H222" s="81"/>
      <c r="I222" s="80"/>
      <c r="J222" s="80"/>
      <c r="K222" s="80"/>
      <c r="L222" s="80"/>
      <c r="M222" s="80"/>
      <c r="N222" s="80"/>
      <c r="O222" s="80"/>
      <c r="P222" s="81"/>
      <c r="Q222" s="283"/>
      <c r="R222" s="80"/>
      <c r="S222" s="369"/>
    </row>
    <row r="223" spans="3:19" ht="16.5" thickBot="1" x14ac:dyDescent="0.25">
      <c r="C223" s="662"/>
      <c r="D223" s="379"/>
      <c r="E223" s="379"/>
      <c r="F223" s="379"/>
      <c r="G223" s="379"/>
      <c r="H223" s="92"/>
      <c r="I223" s="379"/>
      <c r="J223" s="379"/>
      <c r="K223" s="379"/>
      <c r="L223" s="379"/>
      <c r="M223" s="379"/>
      <c r="N223" s="379"/>
      <c r="O223" s="379"/>
      <c r="P223" s="92"/>
      <c r="Q223" s="359"/>
      <c r="R223" s="379"/>
      <c r="S223" s="370"/>
    </row>
    <row r="224" spans="3:19" ht="15" x14ac:dyDescent="0.2">
      <c r="C224" s="449"/>
      <c r="D224" s="22"/>
      <c r="E224" s="22"/>
      <c r="F224" s="22"/>
      <c r="G224" s="22"/>
      <c r="H224" s="22"/>
      <c r="I224" s="22"/>
      <c r="J224" s="22"/>
      <c r="K224" s="22"/>
      <c r="L224" s="22"/>
      <c r="M224" s="22"/>
      <c r="N224" s="22"/>
      <c r="O224" s="22"/>
      <c r="P224" s="22"/>
      <c r="Q224" s="22"/>
      <c r="R224" s="22"/>
    </row>
    <row r="225" spans="2:19" ht="13.5" thickBot="1" x14ac:dyDescent="0.25">
      <c r="C225" s="22"/>
      <c r="D225" s="22"/>
      <c r="E225" s="22"/>
      <c r="F225" s="22"/>
      <c r="G225" s="22"/>
      <c r="H225" s="22"/>
      <c r="I225" s="22"/>
      <c r="J225" s="22"/>
      <c r="K225" s="22"/>
      <c r="L225" s="22"/>
      <c r="M225" s="22"/>
      <c r="N225" s="22"/>
      <c r="O225" s="22"/>
      <c r="P225" s="22"/>
      <c r="Q225" s="22"/>
      <c r="R225" s="22"/>
    </row>
    <row r="226" spans="2:19" ht="16.5" thickBot="1" x14ac:dyDescent="0.25">
      <c r="B226" s="37"/>
      <c r="C226" s="630" t="s">
        <v>112</v>
      </c>
      <c r="D226" s="632"/>
      <c r="E226" s="37"/>
      <c r="F226" s="37"/>
      <c r="G226" s="37"/>
      <c r="H226" s="49"/>
      <c r="I226" s="49"/>
      <c r="J226" s="49"/>
      <c r="K226" s="49"/>
      <c r="L226" s="49"/>
      <c r="M226" s="49"/>
      <c r="N226" s="49"/>
      <c r="O226" s="49"/>
      <c r="P226" s="49"/>
      <c r="Q226" s="49"/>
      <c r="R226" s="49"/>
      <c r="S226" s="37"/>
    </row>
    <row r="227" spans="2:19" ht="15.75" thickBot="1" x14ac:dyDescent="0.25">
      <c r="C227" s="37"/>
      <c r="D227" s="49"/>
      <c r="E227" s="49"/>
      <c r="F227" s="49"/>
      <c r="G227" s="49"/>
      <c r="H227" s="49"/>
      <c r="I227" s="49"/>
      <c r="J227" s="49"/>
      <c r="K227" s="49"/>
      <c r="L227" s="49"/>
      <c r="M227" s="49"/>
      <c r="N227" s="49"/>
      <c r="O227" s="49"/>
      <c r="P227" s="49"/>
      <c r="Q227" s="49"/>
      <c r="R227" s="49"/>
    </row>
    <row r="228" spans="2:19" ht="16.5" thickBot="1" x14ac:dyDescent="0.25">
      <c r="C228" s="411" t="s">
        <v>283</v>
      </c>
      <c r="D228" s="412" t="s">
        <v>106</v>
      </c>
      <c r="E228" s="412" t="s">
        <v>2</v>
      </c>
      <c r="F228" s="412" t="s">
        <v>11</v>
      </c>
      <c r="G228" s="412" t="s">
        <v>12</v>
      </c>
      <c r="H228" s="412" t="s">
        <v>13</v>
      </c>
      <c r="I228" s="412" t="s">
        <v>14</v>
      </c>
      <c r="J228" s="412" t="s">
        <v>15</v>
      </c>
      <c r="K228" s="412" t="s">
        <v>16</v>
      </c>
      <c r="L228" s="412" t="s">
        <v>17</v>
      </c>
      <c r="M228" s="412" t="s">
        <v>18</v>
      </c>
      <c r="N228" s="412" t="s">
        <v>89</v>
      </c>
      <c r="O228" s="412" t="s">
        <v>20</v>
      </c>
      <c r="P228" s="412" t="s">
        <v>21</v>
      </c>
      <c r="Q228" s="412" t="s">
        <v>22</v>
      </c>
      <c r="R228" s="94" t="s">
        <v>90</v>
      </c>
    </row>
    <row r="229" spans="2:19" ht="15.75" x14ac:dyDescent="0.2">
      <c r="C229" s="681"/>
      <c r="D229" s="88" t="s">
        <v>107</v>
      </c>
      <c r="E229" s="88" t="s">
        <v>108</v>
      </c>
      <c r="F229" s="88"/>
      <c r="G229" s="88"/>
      <c r="H229" s="88"/>
      <c r="I229" s="88"/>
      <c r="J229" s="88"/>
      <c r="K229" s="88"/>
      <c r="L229" s="88"/>
      <c r="M229" s="88"/>
      <c r="N229" s="88"/>
      <c r="O229" s="88"/>
      <c r="P229" s="88"/>
      <c r="Q229" s="88"/>
      <c r="R229" s="246">
        <f t="shared" ref="R229:R240" si="8">SUM(F229:Q229)</f>
        <v>0</v>
      </c>
    </row>
    <row r="230" spans="2:19" ht="15.75" x14ac:dyDescent="0.2">
      <c r="C230" s="650"/>
      <c r="D230" s="26" t="s">
        <v>566</v>
      </c>
      <c r="E230" s="26" t="s">
        <v>270</v>
      </c>
      <c r="F230" s="261"/>
      <c r="G230" s="261"/>
      <c r="H230" s="261"/>
      <c r="I230" s="261"/>
      <c r="J230" s="261"/>
      <c r="K230" s="261"/>
      <c r="L230" s="261"/>
      <c r="M230" s="261"/>
      <c r="N230" s="261"/>
      <c r="O230" s="261"/>
      <c r="P230" s="261"/>
      <c r="Q230" s="261"/>
      <c r="R230" s="247">
        <f t="shared" si="8"/>
        <v>0</v>
      </c>
    </row>
    <row r="231" spans="2:19" ht="15.75" x14ac:dyDescent="0.2">
      <c r="C231" s="650"/>
      <c r="D231" s="26" t="s">
        <v>553</v>
      </c>
      <c r="E231" s="26"/>
      <c r="F231" s="261"/>
      <c r="G231" s="261"/>
      <c r="H231" s="261"/>
      <c r="I231" s="261"/>
      <c r="J231" s="261"/>
      <c r="K231" s="261"/>
      <c r="L231" s="261"/>
      <c r="M231" s="261"/>
      <c r="N231" s="261"/>
      <c r="O231" s="261"/>
      <c r="P231" s="261"/>
      <c r="Q231" s="261"/>
      <c r="R231" s="247">
        <f t="shared" si="8"/>
        <v>0</v>
      </c>
    </row>
    <row r="232" spans="2:19" ht="16.5" thickBot="1" x14ac:dyDescent="0.25">
      <c r="C232" s="651"/>
      <c r="D232" s="91" t="s">
        <v>111</v>
      </c>
      <c r="E232" s="91" t="s">
        <v>190</v>
      </c>
      <c r="F232" s="353"/>
      <c r="G232" s="353"/>
      <c r="H232" s="353"/>
      <c r="I232" s="353"/>
      <c r="J232" s="353"/>
      <c r="K232" s="353"/>
      <c r="L232" s="353"/>
      <c r="M232" s="353"/>
      <c r="N232" s="353"/>
      <c r="O232" s="353"/>
      <c r="P232" s="353"/>
      <c r="Q232" s="353"/>
      <c r="R232" s="248">
        <f t="shared" si="8"/>
        <v>0</v>
      </c>
    </row>
    <row r="233" spans="2:19" ht="15.75" x14ac:dyDescent="0.2">
      <c r="C233" s="681"/>
      <c r="D233" s="88" t="s">
        <v>107</v>
      </c>
      <c r="E233" s="88" t="s">
        <v>108</v>
      </c>
      <c r="F233" s="88"/>
      <c r="G233" s="88"/>
      <c r="H233" s="88"/>
      <c r="I233" s="88"/>
      <c r="J233" s="88"/>
      <c r="K233" s="88"/>
      <c r="L233" s="88"/>
      <c r="M233" s="88"/>
      <c r="N233" s="88"/>
      <c r="O233" s="88"/>
      <c r="P233" s="88"/>
      <c r="Q233" s="88"/>
      <c r="R233" s="89">
        <f t="shared" si="8"/>
        <v>0</v>
      </c>
    </row>
    <row r="234" spans="2:19" ht="15.75" x14ac:dyDescent="0.2">
      <c r="C234" s="650"/>
      <c r="D234" s="26" t="s">
        <v>566</v>
      </c>
      <c r="E234" s="26" t="s">
        <v>270</v>
      </c>
      <c r="F234" s="261"/>
      <c r="G234" s="261"/>
      <c r="H234" s="261"/>
      <c r="I234" s="261"/>
      <c r="J234" s="261"/>
      <c r="K234" s="261"/>
      <c r="L234" s="261"/>
      <c r="M234" s="261"/>
      <c r="N234" s="261"/>
      <c r="O234" s="261"/>
      <c r="P234" s="261"/>
      <c r="Q234" s="261"/>
      <c r="R234" s="90">
        <f t="shared" si="8"/>
        <v>0</v>
      </c>
    </row>
    <row r="235" spans="2:19" ht="15.75" x14ac:dyDescent="0.2">
      <c r="C235" s="650"/>
      <c r="D235" s="26" t="s">
        <v>553</v>
      </c>
      <c r="E235" s="26"/>
      <c r="F235" s="261"/>
      <c r="G235" s="261"/>
      <c r="H235" s="261"/>
      <c r="I235" s="261"/>
      <c r="J235" s="261"/>
      <c r="K235" s="261"/>
      <c r="L235" s="261"/>
      <c r="M235" s="261"/>
      <c r="N235" s="261"/>
      <c r="O235" s="261"/>
      <c r="P235" s="261"/>
      <c r="Q235" s="261"/>
      <c r="R235" s="90">
        <f t="shared" si="8"/>
        <v>0</v>
      </c>
    </row>
    <row r="236" spans="2:19" ht="16.5" thickBot="1" x14ac:dyDescent="0.25">
      <c r="C236" s="651"/>
      <c r="D236" s="91" t="s">
        <v>111</v>
      </c>
      <c r="E236" s="91" t="s">
        <v>190</v>
      </c>
      <c r="F236" s="353"/>
      <c r="G236" s="353"/>
      <c r="H236" s="353"/>
      <c r="I236" s="353"/>
      <c r="J236" s="353"/>
      <c r="K236" s="353"/>
      <c r="L236" s="353"/>
      <c r="M236" s="353"/>
      <c r="N236" s="353"/>
      <c r="O236" s="353"/>
      <c r="P236" s="353"/>
      <c r="Q236" s="353"/>
      <c r="R236" s="93">
        <f t="shared" si="8"/>
        <v>0</v>
      </c>
    </row>
    <row r="237" spans="2:19" ht="15.75" x14ac:dyDescent="0.2">
      <c r="C237" s="649"/>
      <c r="D237" s="88" t="s">
        <v>107</v>
      </c>
      <c r="E237" s="88" t="s">
        <v>108</v>
      </c>
      <c r="F237" s="88"/>
      <c r="G237" s="88"/>
      <c r="H237" s="88"/>
      <c r="I237" s="88"/>
      <c r="J237" s="88"/>
      <c r="K237" s="88"/>
      <c r="L237" s="88"/>
      <c r="M237" s="88"/>
      <c r="N237" s="88"/>
      <c r="O237" s="88"/>
      <c r="P237" s="88"/>
      <c r="Q237" s="88"/>
      <c r="R237" s="89">
        <f t="shared" si="8"/>
        <v>0</v>
      </c>
    </row>
    <row r="238" spans="2:19" ht="15.75" x14ac:dyDescent="0.2">
      <c r="C238" s="650"/>
      <c r="D238" s="26" t="s">
        <v>566</v>
      </c>
      <c r="E238" s="26" t="s">
        <v>270</v>
      </c>
      <c r="F238" s="261"/>
      <c r="G238" s="261"/>
      <c r="H238" s="261"/>
      <c r="I238" s="261"/>
      <c r="J238" s="261"/>
      <c r="K238" s="261"/>
      <c r="L238" s="261"/>
      <c r="M238" s="261"/>
      <c r="N238" s="261"/>
      <c r="O238" s="261"/>
      <c r="P238" s="261"/>
      <c r="Q238" s="261"/>
      <c r="R238" s="90">
        <f t="shared" si="8"/>
        <v>0</v>
      </c>
    </row>
    <row r="239" spans="2:19" ht="15.75" x14ac:dyDescent="0.2">
      <c r="C239" s="650"/>
      <c r="D239" s="26" t="s">
        <v>553</v>
      </c>
      <c r="E239" s="26"/>
      <c r="F239" s="261"/>
      <c r="G239" s="261"/>
      <c r="H239" s="261"/>
      <c r="I239" s="261"/>
      <c r="J239" s="261"/>
      <c r="K239" s="261"/>
      <c r="L239" s="261"/>
      <c r="M239" s="261"/>
      <c r="N239" s="261"/>
      <c r="O239" s="261"/>
      <c r="P239" s="261"/>
      <c r="Q239" s="261"/>
      <c r="R239" s="90">
        <f t="shared" si="8"/>
        <v>0</v>
      </c>
    </row>
    <row r="240" spans="2:19" ht="16.5" thickBot="1" x14ac:dyDescent="0.25">
      <c r="C240" s="651"/>
      <c r="D240" s="91" t="s">
        <v>111</v>
      </c>
      <c r="E240" s="91" t="s">
        <v>190</v>
      </c>
      <c r="F240" s="353"/>
      <c r="G240" s="353"/>
      <c r="H240" s="353"/>
      <c r="I240" s="353"/>
      <c r="J240" s="353"/>
      <c r="K240" s="353"/>
      <c r="L240" s="353"/>
      <c r="M240" s="353"/>
      <c r="N240" s="353"/>
      <c r="O240" s="353"/>
      <c r="P240" s="353"/>
      <c r="Q240" s="353"/>
      <c r="R240" s="93">
        <f t="shared" si="8"/>
        <v>0</v>
      </c>
    </row>
    <row r="241" spans="2:19" x14ac:dyDescent="0.2">
      <c r="E241" s="22"/>
      <c r="F241" s="22"/>
      <c r="G241" s="22"/>
      <c r="H241" s="22"/>
      <c r="I241" s="22"/>
      <c r="J241" s="22"/>
      <c r="K241" s="22"/>
      <c r="L241" s="22"/>
      <c r="M241" s="22"/>
      <c r="N241" s="22"/>
      <c r="O241" s="22"/>
      <c r="P241" s="22"/>
      <c r="Q241" s="22"/>
    </row>
    <row r="242" spans="2:19" ht="13.5" thickBot="1" x14ac:dyDescent="0.25">
      <c r="E242" s="22"/>
      <c r="F242" s="22"/>
      <c r="G242" s="22"/>
      <c r="H242" s="22"/>
      <c r="I242" s="22"/>
      <c r="J242" s="22"/>
      <c r="K242" s="22"/>
      <c r="L242" s="22"/>
      <c r="M242" s="22"/>
      <c r="N242" s="22"/>
      <c r="O242" s="22"/>
      <c r="P242" s="22"/>
      <c r="Q242" s="22"/>
    </row>
    <row r="243" spans="2:19" ht="34.5" customHeight="1" thickBot="1" x14ac:dyDescent="0.25">
      <c r="B243" s="630" t="s">
        <v>641</v>
      </c>
      <c r="C243" s="632"/>
      <c r="D243" s="82"/>
      <c r="E243" s="37"/>
      <c r="F243" s="37"/>
      <c r="G243" s="37"/>
      <c r="H243" s="37"/>
      <c r="I243" s="37"/>
      <c r="J243" s="37"/>
      <c r="K243" s="37"/>
      <c r="L243" s="37"/>
      <c r="M243" s="37"/>
      <c r="N243" s="37"/>
      <c r="O243" s="37"/>
      <c r="P243" s="37"/>
      <c r="Q243" s="37"/>
      <c r="R243" s="37"/>
      <c r="S243" s="37"/>
    </row>
    <row r="244" spans="2:19" x14ac:dyDescent="0.2">
      <c r="C244" s="22"/>
      <c r="D244" s="22"/>
      <c r="E244" s="22"/>
      <c r="F244" s="22"/>
      <c r="G244" s="22"/>
      <c r="H244" s="22"/>
      <c r="I244" s="22"/>
      <c r="J244" s="22"/>
      <c r="K244" s="22"/>
      <c r="L244" s="22"/>
      <c r="M244" s="22"/>
      <c r="N244" s="22"/>
      <c r="O244" s="22"/>
      <c r="P244" s="22"/>
      <c r="Q244" s="22"/>
      <c r="R244" s="22"/>
    </row>
    <row r="245" spans="2:19" ht="13.5" thickBot="1" x14ac:dyDescent="0.25">
      <c r="L245" s="22"/>
      <c r="Q245" s="22"/>
      <c r="R245" s="22"/>
    </row>
    <row r="246" spans="2:19" ht="71.25" customHeight="1" thickBot="1" x14ac:dyDescent="0.25">
      <c r="B246" s="411" t="s">
        <v>291</v>
      </c>
      <c r="C246" s="412" t="s">
        <v>333</v>
      </c>
      <c r="D246" s="412" t="s">
        <v>53</v>
      </c>
      <c r="E246" s="412" t="s">
        <v>54</v>
      </c>
      <c r="F246" s="412" t="s">
        <v>546</v>
      </c>
      <c r="G246" s="412" t="s">
        <v>189</v>
      </c>
      <c r="H246" s="412" t="s">
        <v>0</v>
      </c>
      <c r="I246" s="412" t="s">
        <v>557</v>
      </c>
      <c r="J246" s="412" t="s">
        <v>558</v>
      </c>
      <c r="K246" s="412" t="s">
        <v>559</v>
      </c>
      <c r="L246" s="412" t="s">
        <v>560</v>
      </c>
      <c r="M246" s="94" t="s">
        <v>642</v>
      </c>
      <c r="N246" s="617"/>
      <c r="O246" s="617"/>
    </row>
    <row r="247" spans="2:19" ht="15.75" x14ac:dyDescent="0.2">
      <c r="B247" s="351"/>
      <c r="C247" s="38"/>
      <c r="D247" s="38"/>
      <c r="E247" s="38"/>
      <c r="F247" s="38"/>
      <c r="G247" s="435"/>
      <c r="H247" s="38"/>
      <c r="I247" s="38"/>
      <c r="J247" s="38"/>
      <c r="K247" s="38"/>
      <c r="L247" s="38"/>
      <c r="M247" s="455"/>
      <c r="N247" s="454"/>
      <c r="O247" s="454"/>
    </row>
    <row r="248" spans="2:19" ht="15.75" x14ac:dyDescent="0.2">
      <c r="B248" s="354"/>
      <c r="C248" s="26"/>
      <c r="D248" s="261"/>
      <c r="E248" s="261"/>
      <c r="F248" s="261"/>
      <c r="G248" s="261"/>
      <c r="H248" s="261"/>
      <c r="I248" s="261"/>
      <c r="J248" s="38"/>
      <c r="K248" s="38"/>
      <c r="L248" s="38"/>
      <c r="M248" s="455"/>
      <c r="N248" s="454"/>
      <c r="O248" s="454"/>
    </row>
    <row r="249" spans="2:19" ht="16.5" thickBot="1" x14ac:dyDescent="0.25">
      <c r="B249" s="104"/>
      <c r="C249" s="91"/>
      <c r="D249" s="353"/>
      <c r="E249" s="353"/>
      <c r="F249" s="353"/>
      <c r="G249" s="353"/>
      <c r="H249" s="353"/>
      <c r="I249" s="353"/>
      <c r="J249" s="350"/>
      <c r="K249" s="350"/>
      <c r="L249" s="350"/>
      <c r="M249" s="790"/>
      <c r="N249" s="454"/>
      <c r="O249" s="454"/>
    </row>
    <row r="250" spans="2:19" x14ac:dyDescent="0.2">
      <c r="B250" s="18" t="s">
        <v>643</v>
      </c>
      <c r="C250" s="22"/>
      <c r="D250" s="22"/>
      <c r="E250" s="22"/>
      <c r="F250" s="22"/>
      <c r="G250" s="22"/>
      <c r="H250" s="22"/>
      <c r="I250" s="22"/>
      <c r="J250" s="22"/>
      <c r="K250" s="22"/>
      <c r="L250" s="22"/>
      <c r="M250" s="22"/>
      <c r="N250" s="22"/>
      <c r="O250" s="22"/>
      <c r="P250" s="22"/>
      <c r="Q250" s="22"/>
      <c r="R250" s="22"/>
    </row>
    <row r="251" spans="2:19" ht="13.5" thickBot="1" x14ac:dyDescent="0.25">
      <c r="C251" s="22"/>
      <c r="D251" s="22"/>
      <c r="E251" s="22"/>
      <c r="F251" s="22"/>
      <c r="G251" s="22"/>
      <c r="H251" s="22"/>
      <c r="I251" s="22"/>
      <c r="J251" s="22"/>
      <c r="K251" s="22"/>
      <c r="L251" s="22"/>
      <c r="M251" s="22"/>
      <c r="N251" s="22"/>
      <c r="O251" s="22"/>
      <c r="P251" s="22"/>
      <c r="Q251" s="22"/>
      <c r="R251" s="22"/>
    </row>
    <row r="252" spans="2:19" ht="16.5" thickBot="1" x14ac:dyDescent="0.25">
      <c r="C252" s="666" t="s">
        <v>551</v>
      </c>
      <c r="D252" s="667"/>
      <c r="F252" s="22"/>
      <c r="G252" s="22"/>
      <c r="J252" s="22"/>
      <c r="K252" s="22"/>
    </row>
    <row r="253" spans="2:19" ht="13.5" thickBot="1" x14ac:dyDescent="0.25">
      <c r="C253" s="22"/>
    </row>
    <row r="254" spans="2:19" ht="48" thickBot="1" x14ac:dyDescent="0.25">
      <c r="C254" s="534" t="s">
        <v>283</v>
      </c>
      <c r="D254" s="616" t="s">
        <v>195</v>
      </c>
      <c r="E254" s="616" t="s">
        <v>269</v>
      </c>
      <c r="F254" s="616" t="s">
        <v>189</v>
      </c>
      <c r="G254" s="616" t="s">
        <v>53</v>
      </c>
      <c r="H254" s="616" t="s">
        <v>54</v>
      </c>
      <c r="I254" s="616" t="s">
        <v>0</v>
      </c>
      <c r="J254" s="616" t="s">
        <v>168</v>
      </c>
      <c r="K254" s="616" t="s">
        <v>138</v>
      </c>
      <c r="L254" s="616" t="s">
        <v>272</v>
      </c>
      <c r="M254" s="616" t="s">
        <v>273</v>
      </c>
      <c r="N254" s="616" t="s">
        <v>546</v>
      </c>
      <c r="O254" s="616" t="s">
        <v>547</v>
      </c>
      <c r="P254" s="616" t="s">
        <v>306</v>
      </c>
      <c r="Q254" s="616" t="s">
        <v>70</v>
      </c>
      <c r="R254" s="616" t="s">
        <v>71</v>
      </c>
      <c r="S254" s="535" t="s">
        <v>530</v>
      </c>
    </row>
    <row r="255" spans="2:19" ht="15.75" x14ac:dyDescent="0.2">
      <c r="C255" s="659"/>
      <c r="D255" s="380"/>
      <c r="E255" s="380"/>
      <c r="F255" s="380"/>
      <c r="G255" s="380"/>
      <c r="H255" s="171"/>
      <c r="I255" s="380"/>
      <c r="J255" s="380"/>
      <c r="K255" s="380"/>
      <c r="L255" s="380"/>
      <c r="M255" s="380"/>
      <c r="N255" s="380"/>
      <c r="O255" s="380"/>
      <c r="P255" s="171"/>
      <c r="Q255" s="358"/>
      <c r="R255" s="380"/>
      <c r="S255" s="378"/>
    </row>
    <row r="256" spans="2:19" ht="15.75" x14ac:dyDescent="0.2">
      <c r="C256" s="660"/>
      <c r="D256" s="80"/>
      <c r="E256" s="80"/>
      <c r="F256" s="80"/>
      <c r="G256" s="80"/>
      <c r="H256" s="81"/>
      <c r="I256" s="80"/>
      <c r="J256" s="80"/>
      <c r="K256" s="80"/>
      <c r="L256" s="80"/>
      <c r="M256" s="80"/>
      <c r="N256" s="80"/>
      <c r="O256" s="80"/>
      <c r="P256" s="81"/>
      <c r="Q256" s="283"/>
      <c r="R256" s="80"/>
      <c r="S256" s="369"/>
    </row>
    <row r="257" spans="2:19" ht="15.75" x14ac:dyDescent="0.2">
      <c r="C257" s="660"/>
      <c r="D257" s="80"/>
      <c r="E257" s="80"/>
      <c r="F257" s="80"/>
      <c r="G257" s="80"/>
      <c r="H257" s="81"/>
      <c r="I257" s="80"/>
      <c r="J257" s="80"/>
      <c r="K257" s="80"/>
      <c r="L257" s="80"/>
      <c r="M257" s="80"/>
      <c r="N257" s="80"/>
      <c r="O257" s="80"/>
      <c r="P257" s="81"/>
      <c r="Q257" s="283"/>
      <c r="R257" s="80"/>
      <c r="S257" s="369"/>
    </row>
    <row r="258" spans="2:19" ht="15.75" x14ac:dyDescent="0.2">
      <c r="C258" s="660"/>
      <c r="D258" s="80"/>
      <c r="E258" s="80"/>
      <c r="F258" s="80"/>
      <c r="G258" s="80"/>
      <c r="H258" s="81"/>
      <c r="I258" s="80"/>
      <c r="J258" s="80"/>
      <c r="K258" s="80"/>
      <c r="L258" s="80"/>
      <c r="M258" s="80"/>
      <c r="N258" s="80"/>
      <c r="O258" s="80"/>
      <c r="P258" s="81"/>
      <c r="Q258" s="283"/>
      <c r="R258" s="80"/>
      <c r="S258" s="369"/>
    </row>
    <row r="259" spans="2:19" ht="16.5" thickBot="1" x14ac:dyDescent="0.25">
      <c r="C259" s="661"/>
      <c r="D259" s="543"/>
      <c r="E259" s="543"/>
      <c r="F259" s="543"/>
      <c r="G259" s="543"/>
      <c r="H259" s="544"/>
      <c r="I259" s="543"/>
      <c r="J259" s="543"/>
      <c r="K259" s="543"/>
      <c r="L259" s="543"/>
      <c r="M259" s="543"/>
      <c r="N259" s="543"/>
      <c r="O259" s="543"/>
      <c r="P259" s="544"/>
      <c r="Q259" s="545"/>
      <c r="R259" s="543"/>
      <c r="S259" s="546"/>
    </row>
    <row r="260" spans="2:19" ht="15.75" x14ac:dyDescent="0.2">
      <c r="C260" s="659"/>
      <c r="D260" s="380"/>
      <c r="E260" s="380"/>
      <c r="F260" s="380"/>
      <c r="G260" s="380"/>
      <c r="H260" s="171"/>
      <c r="I260" s="380"/>
      <c r="J260" s="380"/>
      <c r="K260" s="380"/>
      <c r="L260" s="380"/>
      <c r="M260" s="380"/>
      <c r="N260" s="380"/>
      <c r="O260" s="380"/>
      <c r="P260" s="171"/>
      <c r="Q260" s="358"/>
      <c r="R260" s="380"/>
      <c r="S260" s="378"/>
    </row>
    <row r="261" spans="2:19" ht="15.75" x14ac:dyDescent="0.2">
      <c r="C261" s="660"/>
      <c r="D261" s="80"/>
      <c r="E261" s="80"/>
      <c r="F261" s="80"/>
      <c r="G261" s="80"/>
      <c r="H261" s="81"/>
      <c r="I261" s="80"/>
      <c r="J261" s="80"/>
      <c r="K261" s="80"/>
      <c r="L261" s="80"/>
      <c r="M261" s="80"/>
      <c r="N261" s="80"/>
      <c r="O261" s="80"/>
      <c r="P261" s="81"/>
      <c r="Q261" s="283"/>
      <c r="R261" s="80"/>
      <c r="S261" s="369"/>
    </row>
    <row r="262" spans="2:19" ht="15.75" x14ac:dyDescent="0.2">
      <c r="C262" s="660"/>
      <c r="D262" s="80"/>
      <c r="E262" s="80"/>
      <c r="F262" s="80"/>
      <c r="G262" s="80"/>
      <c r="H262" s="81"/>
      <c r="I262" s="80"/>
      <c r="J262" s="80"/>
      <c r="K262" s="80"/>
      <c r="L262" s="80"/>
      <c r="M262" s="80"/>
      <c r="N262" s="80"/>
      <c r="O262" s="80"/>
      <c r="P262" s="81"/>
      <c r="Q262" s="283"/>
      <c r="R262" s="80"/>
      <c r="S262" s="369"/>
    </row>
    <row r="263" spans="2:19" ht="15.75" x14ac:dyDescent="0.2">
      <c r="C263" s="660"/>
      <c r="D263" s="80"/>
      <c r="E263" s="80"/>
      <c r="F263" s="80"/>
      <c r="G263" s="80"/>
      <c r="H263" s="81"/>
      <c r="I263" s="80"/>
      <c r="J263" s="80"/>
      <c r="K263" s="80"/>
      <c r="L263" s="80"/>
      <c r="M263" s="80"/>
      <c r="N263" s="80"/>
      <c r="O263" s="80"/>
      <c r="P263" s="81"/>
      <c r="Q263" s="283"/>
      <c r="R263" s="80"/>
      <c r="S263" s="369"/>
    </row>
    <row r="264" spans="2:19" ht="16.5" thickBot="1" x14ac:dyDescent="0.25">
      <c r="C264" s="662"/>
      <c r="D264" s="379"/>
      <c r="E264" s="379"/>
      <c r="F264" s="379"/>
      <c r="G264" s="379"/>
      <c r="H264" s="92"/>
      <c r="I264" s="379"/>
      <c r="J264" s="379"/>
      <c r="K264" s="379"/>
      <c r="L264" s="379"/>
      <c r="M264" s="379"/>
      <c r="N264" s="379"/>
      <c r="O264" s="379"/>
      <c r="P264" s="92"/>
      <c r="Q264" s="359"/>
      <c r="R264" s="379"/>
      <c r="S264" s="370"/>
    </row>
    <row r="265" spans="2:19" ht="15.75" x14ac:dyDescent="0.2">
      <c r="C265" s="663"/>
      <c r="D265" s="98"/>
      <c r="E265" s="98"/>
      <c r="F265" s="98"/>
      <c r="G265" s="98"/>
      <c r="H265" s="249"/>
      <c r="I265" s="98"/>
      <c r="J265" s="98"/>
      <c r="K265" s="98"/>
      <c r="L265" s="98"/>
      <c r="M265" s="98"/>
      <c r="N265" s="98"/>
      <c r="O265" s="98"/>
      <c r="P265" s="249"/>
      <c r="Q265" s="341"/>
      <c r="R265" s="98"/>
      <c r="S265" s="547"/>
    </row>
    <row r="266" spans="2:19" ht="15.75" x14ac:dyDescent="0.2">
      <c r="C266" s="660"/>
      <c r="D266" s="80"/>
      <c r="E266" s="80"/>
      <c r="F266" s="80"/>
      <c r="G266" s="80"/>
      <c r="H266" s="81"/>
      <c r="I266" s="80"/>
      <c r="J266" s="80"/>
      <c r="K266" s="80"/>
      <c r="L266" s="80"/>
      <c r="M266" s="80"/>
      <c r="N266" s="80"/>
      <c r="O266" s="80"/>
      <c r="P266" s="81"/>
      <c r="Q266" s="283"/>
      <c r="R266" s="80"/>
      <c r="S266" s="369"/>
    </row>
    <row r="267" spans="2:19" ht="15.75" x14ac:dyDescent="0.2">
      <c r="C267" s="660"/>
      <c r="D267" s="80"/>
      <c r="E267" s="80"/>
      <c r="F267" s="80"/>
      <c r="G267" s="80"/>
      <c r="H267" s="81"/>
      <c r="I267" s="80"/>
      <c r="J267" s="80"/>
      <c r="K267" s="80"/>
      <c r="L267" s="80"/>
      <c r="M267" s="80"/>
      <c r="N267" s="80"/>
      <c r="O267" s="80"/>
      <c r="P267" s="81"/>
      <c r="Q267" s="283"/>
      <c r="R267" s="80"/>
      <c r="S267" s="369"/>
    </row>
    <row r="268" spans="2:19" ht="15.75" x14ac:dyDescent="0.2">
      <c r="C268" s="660"/>
      <c r="D268" s="80"/>
      <c r="E268" s="80"/>
      <c r="F268" s="80"/>
      <c r="G268" s="80"/>
      <c r="H268" s="81"/>
      <c r="I268" s="80"/>
      <c r="J268" s="80"/>
      <c r="K268" s="80"/>
      <c r="L268" s="80"/>
      <c r="M268" s="80"/>
      <c r="N268" s="80"/>
      <c r="O268" s="80"/>
      <c r="P268" s="81"/>
      <c r="Q268" s="283"/>
      <c r="R268" s="80"/>
      <c r="S268" s="369"/>
    </row>
    <row r="269" spans="2:19" ht="16.5" thickBot="1" x14ac:dyDescent="0.25">
      <c r="C269" s="662"/>
      <c r="D269" s="379"/>
      <c r="E269" s="379"/>
      <c r="F269" s="379"/>
      <c r="G269" s="379"/>
      <c r="H269" s="92"/>
      <c r="I269" s="379"/>
      <c r="J269" s="379"/>
      <c r="K269" s="379"/>
      <c r="L269" s="379"/>
      <c r="M269" s="379"/>
      <c r="N269" s="379"/>
      <c r="O269" s="379"/>
      <c r="P269" s="92"/>
      <c r="Q269" s="359"/>
      <c r="R269" s="379"/>
      <c r="S269" s="370"/>
    </row>
    <row r="270" spans="2:19" ht="15" x14ac:dyDescent="0.2">
      <c r="C270" s="449"/>
      <c r="D270" s="22"/>
      <c r="E270" s="22"/>
      <c r="F270" s="22"/>
      <c r="G270" s="22"/>
      <c r="H270" s="22"/>
      <c r="I270" s="22"/>
      <c r="J270" s="22"/>
      <c r="K270" s="22"/>
      <c r="L270" s="22"/>
      <c r="M270" s="22"/>
      <c r="N270" s="22"/>
      <c r="O270" s="22"/>
      <c r="P270" s="22"/>
      <c r="Q270" s="22"/>
      <c r="R270" s="22"/>
    </row>
    <row r="271" spans="2:19" ht="13.5" thickBot="1" x14ac:dyDescent="0.25">
      <c r="C271" s="22"/>
      <c r="D271" s="22"/>
      <c r="E271" s="22"/>
      <c r="F271" s="22"/>
      <c r="G271" s="22"/>
      <c r="H271" s="22"/>
      <c r="I271" s="22"/>
      <c r="J271" s="22"/>
      <c r="K271" s="22"/>
      <c r="L271" s="22"/>
      <c r="M271" s="22"/>
      <c r="N271" s="22"/>
      <c r="O271" s="22"/>
      <c r="P271" s="22"/>
      <c r="Q271" s="22"/>
      <c r="R271" s="22"/>
    </row>
    <row r="272" spans="2:19" ht="16.5" thickBot="1" x14ac:dyDescent="0.25">
      <c r="B272" s="37"/>
      <c r="C272" s="630" t="s">
        <v>112</v>
      </c>
      <c r="D272" s="632"/>
      <c r="E272" s="37"/>
      <c r="F272" s="37"/>
      <c r="G272" s="37"/>
      <c r="H272" s="49"/>
      <c r="I272" s="49"/>
      <c r="J272" s="49"/>
      <c r="K272" s="49"/>
      <c r="L272" s="49"/>
      <c r="M272" s="49"/>
      <c r="N272" s="49"/>
      <c r="O272" s="49"/>
      <c r="P272" s="49"/>
      <c r="Q272" s="49"/>
      <c r="R272" s="49"/>
      <c r="S272" s="37"/>
    </row>
    <row r="273" spans="3:18" ht="15.75" thickBot="1" x14ac:dyDescent="0.25">
      <c r="C273" s="37"/>
      <c r="D273" s="49"/>
      <c r="E273" s="49"/>
      <c r="F273" s="49"/>
      <c r="G273" s="49"/>
      <c r="H273" s="49"/>
      <c r="I273" s="49"/>
      <c r="J273" s="49"/>
      <c r="K273" s="49"/>
      <c r="L273" s="49"/>
      <c r="M273" s="49"/>
      <c r="N273" s="49"/>
      <c r="O273" s="49"/>
      <c r="P273" s="49"/>
      <c r="Q273" s="49"/>
      <c r="R273" s="49"/>
    </row>
    <row r="274" spans="3:18" ht="16.5" thickBot="1" x14ac:dyDescent="0.25">
      <c r="C274" s="411" t="s">
        <v>283</v>
      </c>
      <c r="D274" s="412" t="s">
        <v>106</v>
      </c>
      <c r="E274" s="412" t="s">
        <v>2</v>
      </c>
      <c r="F274" s="412" t="s">
        <v>11</v>
      </c>
      <c r="G274" s="412" t="s">
        <v>12</v>
      </c>
      <c r="H274" s="412" t="s">
        <v>13</v>
      </c>
      <c r="I274" s="412" t="s">
        <v>14</v>
      </c>
      <c r="J274" s="412" t="s">
        <v>15</v>
      </c>
      <c r="K274" s="412" t="s">
        <v>16</v>
      </c>
      <c r="L274" s="412" t="s">
        <v>17</v>
      </c>
      <c r="M274" s="412" t="s">
        <v>18</v>
      </c>
      <c r="N274" s="412" t="s">
        <v>89</v>
      </c>
      <c r="O274" s="412" t="s">
        <v>20</v>
      </c>
      <c r="P274" s="412" t="s">
        <v>21</v>
      </c>
      <c r="Q274" s="412" t="s">
        <v>22</v>
      </c>
      <c r="R274" s="94" t="s">
        <v>90</v>
      </c>
    </row>
    <row r="275" spans="3:18" ht="15.75" x14ac:dyDescent="0.2">
      <c r="C275" s="681"/>
      <c r="D275" s="88" t="s">
        <v>107</v>
      </c>
      <c r="E275" s="88" t="s">
        <v>108</v>
      </c>
      <c r="F275" s="88"/>
      <c r="G275" s="88"/>
      <c r="H275" s="88"/>
      <c r="I275" s="88"/>
      <c r="J275" s="88"/>
      <c r="K275" s="88"/>
      <c r="L275" s="88"/>
      <c r="M275" s="88"/>
      <c r="N275" s="88"/>
      <c r="O275" s="88"/>
      <c r="P275" s="88"/>
      <c r="Q275" s="88"/>
      <c r="R275" s="246">
        <f t="shared" ref="R275:R286" si="9">SUM(F275:Q275)</f>
        <v>0</v>
      </c>
    </row>
    <row r="276" spans="3:18" ht="15.75" x14ac:dyDescent="0.2">
      <c r="C276" s="650"/>
      <c r="D276" s="26" t="s">
        <v>566</v>
      </c>
      <c r="E276" s="26" t="s">
        <v>270</v>
      </c>
      <c r="F276" s="261"/>
      <c r="G276" s="261"/>
      <c r="H276" s="261"/>
      <c r="I276" s="261"/>
      <c r="J276" s="261"/>
      <c r="K276" s="261"/>
      <c r="L276" s="261"/>
      <c r="M276" s="261"/>
      <c r="N276" s="261"/>
      <c r="O276" s="261"/>
      <c r="P276" s="261"/>
      <c r="Q276" s="261"/>
      <c r="R276" s="247">
        <f t="shared" si="9"/>
        <v>0</v>
      </c>
    </row>
    <row r="277" spans="3:18" ht="15.75" x14ac:dyDescent="0.2">
      <c r="C277" s="650"/>
      <c r="D277" s="26" t="s">
        <v>553</v>
      </c>
      <c r="E277" s="26"/>
      <c r="F277" s="261"/>
      <c r="G277" s="261"/>
      <c r="H277" s="261"/>
      <c r="I277" s="261"/>
      <c r="J277" s="261"/>
      <c r="K277" s="261"/>
      <c r="L277" s="261"/>
      <c r="M277" s="261"/>
      <c r="N277" s="261"/>
      <c r="O277" s="261"/>
      <c r="P277" s="261"/>
      <c r="Q277" s="261"/>
      <c r="R277" s="247">
        <f t="shared" si="9"/>
        <v>0</v>
      </c>
    </row>
    <row r="278" spans="3:18" ht="16.5" thickBot="1" x14ac:dyDescent="0.25">
      <c r="C278" s="651"/>
      <c r="D278" s="91" t="s">
        <v>111</v>
      </c>
      <c r="E278" s="91" t="s">
        <v>190</v>
      </c>
      <c r="F278" s="353"/>
      <c r="G278" s="353"/>
      <c r="H278" s="353"/>
      <c r="I278" s="353"/>
      <c r="J278" s="353"/>
      <c r="K278" s="353"/>
      <c r="L278" s="353"/>
      <c r="M278" s="353"/>
      <c r="N278" s="353"/>
      <c r="O278" s="353"/>
      <c r="P278" s="353"/>
      <c r="Q278" s="353"/>
      <c r="R278" s="248">
        <f t="shared" si="9"/>
        <v>0</v>
      </c>
    </row>
    <row r="279" spans="3:18" ht="15.75" x14ac:dyDescent="0.2">
      <c r="C279" s="681"/>
      <c r="D279" s="88" t="s">
        <v>107</v>
      </c>
      <c r="E279" s="88" t="s">
        <v>108</v>
      </c>
      <c r="F279" s="88"/>
      <c r="G279" s="88"/>
      <c r="H279" s="88"/>
      <c r="I279" s="88"/>
      <c r="J279" s="88"/>
      <c r="K279" s="88"/>
      <c r="L279" s="88"/>
      <c r="M279" s="88"/>
      <c r="N279" s="88"/>
      <c r="O279" s="88"/>
      <c r="P279" s="88"/>
      <c r="Q279" s="88"/>
      <c r="R279" s="89">
        <f t="shared" si="9"/>
        <v>0</v>
      </c>
    </row>
    <row r="280" spans="3:18" ht="15.75" x14ac:dyDescent="0.2">
      <c r="C280" s="650"/>
      <c r="D280" s="26" t="s">
        <v>566</v>
      </c>
      <c r="E280" s="26" t="s">
        <v>270</v>
      </c>
      <c r="F280" s="261"/>
      <c r="G280" s="261"/>
      <c r="H280" s="261"/>
      <c r="I280" s="261"/>
      <c r="J280" s="261"/>
      <c r="K280" s="261"/>
      <c r="L280" s="261"/>
      <c r="M280" s="261"/>
      <c r="N280" s="261"/>
      <c r="O280" s="261"/>
      <c r="P280" s="261"/>
      <c r="Q280" s="261"/>
      <c r="R280" s="90">
        <f t="shared" si="9"/>
        <v>0</v>
      </c>
    </row>
    <row r="281" spans="3:18" ht="15.75" x14ac:dyDescent="0.2">
      <c r="C281" s="650"/>
      <c r="D281" s="26" t="s">
        <v>553</v>
      </c>
      <c r="E281" s="26"/>
      <c r="F281" s="261"/>
      <c r="G281" s="261"/>
      <c r="H281" s="261"/>
      <c r="I281" s="261"/>
      <c r="J281" s="261"/>
      <c r="K281" s="261"/>
      <c r="L281" s="261"/>
      <c r="M281" s="261"/>
      <c r="N281" s="261"/>
      <c r="O281" s="261"/>
      <c r="P281" s="261"/>
      <c r="Q281" s="261"/>
      <c r="R281" s="90">
        <f t="shared" si="9"/>
        <v>0</v>
      </c>
    </row>
    <row r="282" spans="3:18" ht="16.5" thickBot="1" x14ac:dyDescent="0.25">
      <c r="C282" s="651"/>
      <c r="D282" s="91" t="s">
        <v>111</v>
      </c>
      <c r="E282" s="91" t="s">
        <v>190</v>
      </c>
      <c r="F282" s="353"/>
      <c r="G282" s="353"/>
      <c r="H282" s="353"/>
      <c r="I282" s="353"/>
      <c r="J282" s="353"/>
      <c r="K282" s="353"/>
      <c r="L282" s="353"/>
      <c r="M282" s="353"/>
      <c r="N282" s="353"/>
      <c r="O282" s="353"/>
      <c r="P282" s="353"/>
      <c r="Q282" s="353"/>
      <c r="R282" s="93">
        <f t="shared" si="9"/>
        <v>0</v>
      </c>
    </row>
    <row r="283" spans="3:18" ht="15.75" x14ac:dyDescent="0.2">
      <c r="C283" s="649"/>
      <c r="D283" s="88" t="s">
        <v>107</v>
      </c>
      <c r="E283" s="88" t="s">
        <v>108</v>
      </c>
      <c r="F283" s="88"/>
      <c r="G283" s="88"/>
      <c r="H283" s="88"/>
      <c r="I283" s="88"/>
      <c r="J283" s="88"/>
      <c r="K283" s="88"/>
      <c r="L283" s="88"/>
      <c r="M283" s="88"/>
      <c r="N283" s="88"/>
      <c r="O283" s="88"/>
      <c r="P283" s="88"/>
      <c r="Q283" s="88"/>
      <c r="R283" s="89">
        <f t="shared" si="9"/>
        <v>0</v>
      </c>
    </row>
    <row r="284" spans="3:18" ht="15.75" x14ac:dyDescent="0.2">
      <c r="C284" s="650"/>
      <c r="D284" s="26" t="s">
        <v>566</v>
      </c>
      <c r="E284" s="26" t="s">
        <v>270</v>
      </c>
      <c r="F284" s="261"/>
      <c r="G284" s="261"/>
      <c r="H284" s="261"/>
      <c r="I284" s="261"/>
      <c r="J284" s="261"/>
      <c r="K284" s="261"/>
      <c r="L284" s="261"/>
      <c r="M284" s="261"/>
      <c r="N284" s="261"/>
      <c r="O284" s="261"/>
      <c r="P284" s="261"/>
      <c r="Q284" s="261"/>
      <c r="R284" s="90">
        <f t="shared" si="9"/>
        <v>0</v>
      </c>
    </row>
    <row r="285" spans="3:18" ht="15.75" x14ac:dyDescent="0.2">
      <c r="C285" s="650"/>
      <c r="D285" s="26" t="s">
        <v>553</v>
      </c>
      <c r="E285" s="26"/>
      <c r="F285" s="261"/>
      <c r="G285" s="261"/>
      <c r="H285" s="261"/>
      <c r="I285" s="261"/>
      <c r="J285" s="261"/>
      <c r="K285" s="261"/>
      <c r="L285" s="261"/>
      <c r="M285" s="261"/>
      <c r="N285" s="261"/>
      <c r="O285" s="261"/>
      <c r="P285" s="261"/>
      <c r="Q285" s="261"/>
      <c r="R285" s="90">
        <f t="shared" si="9"/>
        <v>0</v>
      </c>
    </row>
    <row r="286" spans="3:18" ht="16.5" thickBot="1" x14ac:dyDescent="0.25">
      <c r="C286" s="651"/>
      <c r="D286" s="91" t="s">
        <v>111</v>
      </c>
      <c r="E286" s="91" t="s">
        <v>190</v>
      </c>
      <c r="F286" s="353"/>
      <c r="G286" s="353"/>
      <c r="H286" s="353"/>
      <c r="I286" s="353"/>
      <c r="J286" s="353"/>
      <c r="K286" s="353"/>
      <c r="L286" s="353"/>
      <c r="M286" s="353"/>
      <c r="N286" s="353"/>
      <c r="O286" s="353"/>
      <c r="P286" s="353"/>
      <c r="Q286" s="353"/>
      <c r="R286" s="93">
        <f t="shared" si="9"/>
        <v>0</v>
      </c>
    </row>
    <row r="287" spans="3:18" x14ac:dyDescent="0.2">
      <c r="C287" s="18" t="s">
        <v>643</v>
      </c>
      <c r="E287" s="22"/>
      <c r="F287" s="22"/>
      <c r="G287" s="22"/>
      <c r="H287" s="22"/>
      <c r="I287" s="22"/>
      <c r="J287" s="22"/>
      <c r="K287" s="22"/>
      <c r="L287" s="22"/>
      <c r="M287" s="22"/>
      <c r="N287" s="22"/>
      <c r="O287" s="22"/>
      <c r="P287" s="22"/>
      <c r="Q287" s="22"/>
    </row>
    <row r="288" spans="3:18" x14ac:dyDescent="0.2">
      <c r="E288" s="22"/>
      <c r="F288" s="22"/>
      <c r="G288" s="22"/>
      <c r="H288" s="22"/>
      <c r="I288" s="22"/>
      <c r="J288" s="22"/>
      <c r="K288" s="22"/>
      <c r="L288" s="22"/>
      <c r="M288" s="22"/>
      <c r="N288" s="22"/>
      <c r="O288" s="22"/>
      <c r="P288" s="22"/>
      <c r="Q288" s="22"/>
    </row>
    <row r="289" spans="2:25" ht="33.950000000000003" customHeight="1" x14ac:dyDescent="0.2">
      <c r="B289" s="53" t="s">
        <v>233</v>
      </c>
      <c r="C289" s="54"/>
      <c r="D289" s="54"/>
      <c r="E289" s="54"/>
      <c r="F289" s="54"/>
      <c r="G289" s="54"/>
      <c r="H289" s="54"/>
      <c r="I289" s="54"/>
      <c r="J289" s="54"/>
      <c r="K289" s="54"/>
      <c r="L289" s="54"/>
      <c r="M289" s="54"/>
      <c r="N289" s="54"/>
      <c r="O289" s="54"/>
      <c r="P289" s="54"/>
      <c r="Q289" s="54"/>
      <c r="R289" s="54"/>
      <c r="S289" s="54"/>
      <c r="T289" s="54"/>
    </row>
    <row r="291" spans="2:25" ht="15" x14ac:dyDescent="0.2">
      <c r="C291" s="37" t="s">
        <v>67</v>
      </c>
    </row>
    <row r="292" spans="2:25" ht="15.75" thickBot="1" x14ac:dyDescent="0.25">
      <c r="C292" s="37"/>
    </row>
    <row r="293" spans="2:25" s="37" customFormat="1" ht="30" customHeight="1" thickBot="1" x14ac:dyDescent="0.25">
      <c r="B293" s="630" t="s">
        <v>555</v>
      </c>
      <c r="C293" s="631"/>
      <c r="D293" s="632"/>
    </row>
    <row r="294" spans="2:25" s="37" customFormat="1" ht="15.75" thickBot="1" x14ac:dyDescent="0.25"/>
    <row r="295" spans="2:25" s="37" customFormat="1" ht="24" customHeight="1" thickBot="1" x14ac:dyDescent="0.25">
      <c r="B295" s="644" t="s">
        <v>234</v>
      </c>
      <c r="C295" s="645"/>
      <c r="D295" s="645"/>
      <c r="E295" s="645"/>
      <c r="F295" s="645"/>
      <c r="G295" s="645"/>
      <c r="H295" s="646"/>
      <c r="I295" s="644" t="s">
        <v>552</v>
      </c>
      <c r="J295" s="645"/>
      <c r="K295" s="645"/>
      <c r="L295" s="645"/>
      <c r="M295" s="645"/>
      <c r="N295" s="645"/>
      <c r="O295" s="645"/>
      <c r="P295" s="645"/>
      <c r="Q295" s="645"/>
      <c r="R295" s="646"/>
    </row>
    <row r="296" spans="2:25" s="37" customFormat="1" ht="73.5" customHeight="1" thickBot="1" x14ac:dyDescent="0.25">
      <c r="B296" s="534" t="s">
        <v>282</v>
      </c>
      <c r="C296" s="518" t="s">
        <v>305</v>
      </c>
      <c r="D296" s="518" t="s">
        <v>53</v>
      </c>
      <c r="E296" s="518" t="s">
        <v>54</v>
      </c>
      <c r="F296" s="518" t="s">
        <v>189</v>
      </c>
      <c r="G296" s="533" t="s">
        <v>0</v>
      </c>
      <c r="H296" s="535" t="s">
        <v>318</v>
      </c>
      <c r="I296" s="411" t="s">
        <v>168</v>
      </c>
      <c r="J296" s="412" t="s">
        <v>138</v>
      </c>
      <c r="K296" s="412" t="s">
        <v>272</v>
      </c>
      <c r="L296" s="412" t="s">
        <v>273</v>
      </c>
      <c r="M296" s="412" t="s">
        <v>546</v>
      </c>
      <c r="N296" s="412" t="s">
        <v>547</v>
      </c>
      <c r="O296" s="412" t="s">
        <v>306</v>
      </c>
      <c r="P296" s="412" t="s">
        <v>70</v>
      </c>
      <c r="Q296" s="412" t="s">
        <v>71</v>
      </c>
      <c r="R296" s="94" t="s">
        <v>530</v>
      </c>
    </row>
    <row r="297" spans="2:25" s="87" customFormat="1" ht="40.5" customHeight="1" x14ac:dyDescent="0.2">
      <c r="B297" s="528"/>
      <c r="C297" s="380"/>
      <c r="D297" s="380"/>
      <c r="E297" s="380"/>
      <c r="F297" s="171"/>
      <c r="G297" s="380"/>
      <c r="H297" s="378"/>
      <c r="I297" s="540"/>
      <c r="J297" s="380"/>
      <c r="K297" s="380"/>
      <c r="L297" s="380"/>
      <c r="M297" s="380"/>
      <c r="N297" s="171"/>
      <c r="O297" s="358"/>
      <c r="P297" s="380"/>
      <c r="Q297" s="380"/>
      <c r="R297" s="541"/>
      <c r="V297" s="37"/>
      <c r="W297" s="37"/>
      <c r="X297" s="37"/>
    </row>
    <row r="298" spans="2:25" s="87" customFormat="1" ht="40.5" customHeight="1" x14ac:dyDescent="0.2">
      <c r="B298" s="527"/>
      <c r="C298" s="80"/>
      <c r="D298" s="80"/>
      <c r="E298" s="80"/>
      <c r="F298" s="81"/>
      <c r="G298" s="80"/>
      <c r="H298" s="369"/>
      <c r="I298" s="450"/>
      <c r="J298" s="80"/>
      <c r="K298" s="80"/>
      <c r="L298" s="80"/>
      <c r="M298" s="80"/>
      <c r="N298" s="81"/>
      <c r="O298" s="341"/>
      <c r="P298" s="80"/>
      <c r="Q298" s="80"/>
      <c r="R298" s="367"/>
      <c r="V298" s="37"/>
      <c r="W298" s="37"/>
      <c r="X298" s="37"/>
    </row>
    <row r="299" spans="2:25" s="87" customFormat="1" ht="40.5" customHeight="1" x14ac:dyDescent="0.2">
      <c r="B299" s="260"/>
      <c r="C299" s="80"/>
      <c r="D299" s="80"/>
      <c r="E299" s="80"/>
      <c r="F299" s="81"/>
      <c r="G299" s="80"/>
      <c r="H299" s="369"/>
      <c r="I299" s="450"/>
      <c r="J299" s="80"/>
      <c r="K299" s="80"/>
      <c r="L299" s="80"/>
      <c r="M299" s="80"/>
      <c r="N299" s="81"/>
      <c r="O299" s="341"/>
      <c r="P299" s="80"/>
      <c r="Q299" s="80"/>
      <c r="R299" s="367"/>
      <c r="V299" s="37"/>
      <c r="W299" s="37"/>
      <c r="X299" s="37"/>
    </row>
    <row r="300" spans="2:25" s="87" customFormat="1" ht="40.5" customHeight="1" x14ac:dyDescent="0.2">
      <c r="B300" s="527"/>
      <c r="C300" s="80"/>
      <c r="D300" s="80"/>
      <c r="E300" s="80"/>
      <c r="F300" s="81"/>
      <c r="G300" s="80"/>
      <c r="H300" s="369"/>
      <c r="I300" s="450"/>
      <c r="J300" s="80"/>
      <c r="K300" s="80"/>
      <c r="L300" s="80"/>
      <c r="M300" s="80"/>
      <c r="N300" s="81"/>
      <c r="O300" s="341"/>
      <c r="P300" s="80"/>
      <c r="Q300" s="80"/>
      <c r="R300" s="367"/>
      <c r="V300" s="37"/>
      <c r="W300" s="37"/>
      <c r="X300" s="37"/>
    </row>
    <row r="301" spans="2:25" s="87" customFormat="1" ht="40.5" customHeight="1" thickBot="1" x14ac:dyDescent="0.25">
      <c r="B301" s="452"/>
      <c r="C301" s="379"/>
      <c r="D301" s="379"/>
      <c r="E301" s="379"/>
      <c r="F301" s="92"/>
      <c r="G301" s="379"/>
      <c r="H301" s="370"/>
      <c r="I301" s="451"/>
      <c r="J301" s="379"/>
      <c r="K301" s="379"/>
      <c r="L301" s="379"/>
      <c r="M301" s="379"/>
      <c r="N301" s="92"/>
      <c r="O301" s="542"/>
      <c r="P301" s="379"/>
      <c r="Q301" s="379"/>
      <c r="R301" s="368"/>
      <c r="V301" s="37"/>
      <c r="W301" s="37"/>
      <c r="X301" s="37"/>
    </row>
    <row r="302" spans="2:25" s="87" customFormat="1" ht="27.75" customHeight="1" thickBot="1" x14ac:dyDescent="0.25">
      <c r="B302" s="365"/>
      <c r="C302" s="385"/>
      <c r="D302" s="365"/>
      <c r="E302" s="365"/>
      <c r="F302" s="365"/>
      <c r="G302" s="386"/>
      <c r="H302" s="365"/>
      <c r="I302" s="365"/>
      <c r="J302" s="365"/>
      <c r="K302" s="365"/>
      <c r="L302" s="365"/>
      <c r="M302" s="365"/>
      <c r="N302" s="365"/>
      <c r="O302" s="386"/>
      <c r="P302" s="387"/>
      <c r="Q302" s="365"/>
      <c r="R302" s="365"/>
      <c r="S302" s="386"/>
      <c r="T302" s="365"/>
      <c r="U302" s="386"/>
      <c r="W302" s="37"/>
      <c r="X302" s="37"/>
      <c r="Y302" s="37"/>
    </row>
    <row r="303" spans="2:25" s="37" customFormat="1" ht="36.75" customHeight="1" thickBot="1" x14ac:dyDescent="0.25">
      <c r="C303" s="664" t="s">
        <v>196</v>
      </c>
      <c r="D303" s="665"/>
      <c r="H303" s="49"/>
      <c r="I303" s="49"/>
      <c r="J303" s="49"/>
      <c r="K303" s="49"/>
      <c r="L303" s="49"/>
      <c r="M303" s="49"/>
      <c r="N303" s="49"/>
      <c r="O303" s="49"/>
      <c r="P303" s="49"/>
      <c r="Q303" s="49"/>
      <c r="R303" s="49"/>
    </row>
    <row r="304" spans="2:25" s="37" customFormat="1" ht="15.75" thickBot="1" x14ac:dyDescent="0.25">
      <c r="D304" s="49"/>
      <c r="E304" s="49"/>
      <c r="F304" s="49"/>
      <c r="G304" s="49"/>
      <c r="H304" s="49"/>
      <c r="I304" s="49"/>
      <c r="J304" s="49"/>
      <c r="K304" s="49"/>
      <c r="L304" s="49"/>
      <c r="M304" s="49"/>
      <c r="N304" s="49"/>
      <c r="O304" s="49"/>
      <c r="P304" s="49"/>
      <c r="Q304" s="49"/>
      <c r="R304" s="49"/>
    </row>
    <row r="305" spans="3:18" s="37" customFormat="1" ht="54.75" customHeight="1" thickBot="1" x14ac:dyDescent="0.25">
      <c r="C305" s="411" t="s">
        <v>283</v>
      </c>
      <c r="D305" s="412" t="s">
        <v>106</v>
      </c>
      <c r="E305" s="412" t="s">
        <v>2</v>
      </c>
      <c r="F305" s="412" t="s">
        <v>11</v>
      </c>
      <c r="G305" s="412" t="s">
        <v>12</v>
      </c>
      <c r="H305" s="412" t="s">
        <v>13</v>
      </c>
      <c r="I305" s="412" t="s">
        <v>14</v>
      </c>
      <c r="J305" s="412" t="s">
        <v>15</v>
      </c>
      <c r="K305" s="412" t="s">
        <v>16</v>
      </c>
      <c r="L305" s="412" t="s">
        <v>17</v>
      </c>
      <c r="M305" s="412" t="s">
        <v>18</v>
      </c>
      <c r="N305" s="412" t="s">
        <v>89</v>
      </c>
      <c r="O305" s="412" t="s">
        <v>20</v>
      </c>
      <c r="P305" s="412" t="s">
        <v>21</v>
      </c>
      <c r="Q305" s="412" t="s">
        <v>22</v>
      </c>
      <c r="R305" s="94" t="s">
        <v>90</v>
      </c>
    </row>
    <row r="306" spans="3:18" s="37" customFormat="1" ht="15.75" x14ac:dyDescent="0.2">
      <c r="C306" s="681"/>
      <c r="D306" s="88" t="s">
        <v>107</v>
      </c>
      <c r="E306" s="88" t="s">
        <v>108</v>
      </c>
      <c r="F306" s="380"/>
      <c r="G306" s="380"/>
      <c r="H306" s="380"/>
      <c r="I306" s="380"/>
      <c r="J306" s="380"/>
      <c r="K306" s="380"/>
      <c r="L306" s="380"/>
      <c r="M306" s="380"/>
      <c r="N306" s="380"/>
      <c r="O306" s="380"/>
      <c r="P306" s="380"/>
      <c r="Q306" s="380"/>
      <c r="R306" s="246">
        <f t="shared" ref="R306:R314" si="10">SUM(F306:Q306)</f>
        <v>0</v>
      </c>
    </row>
    <row r="307" spans="3:18" s="37" customFormat="1" ht="15.75" x14ac:dyDescent="0.2">
      <c r="C307" s="650"/>
      <c r="D307" s="26" t="s">
        <v>553</v>
      </c>
      <c r="E307" s="26"/>
      <c r="F307" s="81"/>
      <c r="G307" s="81"/>
      <c r="H307" s="81"/>
      <c r="I307" s="81"/>
      <c r="J307" s="81"/>
      <c r="K307" s="81"/>
      <c r="L307" s="81"/>
      <c r="M307" s="81"/>
      <c r="N307" s="81"/>
      <c r="O307" s="81"/>
      <c r="P307" s="81"/>
      <c r="Q307" s="81"/>
      <c r="R307" s="247">
        <f t="shared" si="10"/>
        <v>0</v>
      </c>
    </row>
    <row r="308" spans="3:18" s="37" customFormat="1" ht="16.5" thickBot="1" x14ac:dyDescent="0.25">
      <c r="C308" s="651"/>
      <c r="D308" s="91" t="s">
        <v>111</v>
      </c>
      <c r="E308" s="91" t="s">
        <v>190</v>
      </c>
      <c r="F308" s="92"/>
      <c r="G308" s="92"/>
      <c r="H308" s="92"/>
      <c r="I308" s="92"/>
      <c r="J308" s="92"/>
      <c r="K308" s="92"/>
      <c r="L308" s="92"/>
      <c r="M308" s="92"/>
      <c r="N308" s="92"/>
      <c r="O308" s="92"/>
      <c r="P308" s="92"/>
      <c r="Q308" s="92"/>
      <c r="R308" s="248">
        <f t="shared" si="10"/>
        <v>0</v>
      </c>
    </row>
    <row r="309" spans="3:18" s="37" customFormat="1" ht="15.75" x14ac:dyDescent="0.2">
      <c r="C309" s="681"/>
      <c r="D309" s="88" t="s">
        <v>107</v>
      </c>
      <c r="E309" s="88" t="s">
        <v>108</v>
      </c>
      <c r="F309" s="380"/>
      <c r="G309" s="380"/>
      <c r="H309" s="380"/>
      <c r="I309" s="380"/>
      <c r="J309" s="380"/>
      <c r="K309" s="380"/>
      <c r="L309" s="380"/>
      <c r="M309" s="380"/>
      <c r="N309" s="380"/>
      <c r="O309" s="380"/>
      <c r="P309" s="380"/>
      <c r="Q309" s="380"/>
      <c r="R309" s="89">
        <f t="shared" si="10"/>
        <v>0</v>
      </c>
    </row>
    <row r="310" spans="3:18" s="37" customFormat="1" ht="15.75" x14ac:dyDescent="0.2">
      <c r="C310" s="650"/>
      <c r="D310" s="26" t="s">
        <v>553</v>
      </c>
      <c r="E310" s="26"/>
      <c r="F310" s="81"/>
      <c r="G310" s="81"/>
      <c r="H310" s="81"/>
      <c r="I310" s="81"/>
      <c r="J310" s="81"/>
      <c r="K310" s="81"/>
      <c r="L310" s="81"/>
      <c r="M310" s="81"/>
      <c r="N310" s="81"/>
      <c r="O310" s="81"/>
      <c r="P310" s="81"/>
      <c r="Q310" s="81"/>
      <c r="R310" s="90">
        <f t="shared" si="10"/>
        <v>0</v>
      </c>
    </row>
    <row r="311" spans="3:18" s="37" customFormat="1" ht="16.5" thickBot="1" x14ac:dyDescent="0.25">
      <c r="C311" s="651"/>
      <c r="D311" s="91" t="s">
        <v>111</v>
      </c>
      <c r="E311" s="91" t="s">
        <v>190</v>
      </c>
      <c r="F311" s="92"/>
      <c r="G311" s="92"/>
      <c r="H311" s="92"/>
      <c r="I311" s="92"/>
      <c r="J311" s="92"/>
      <c r="K311" s="92"/>
      <c r="L311" s="92"/>
      <c r="M311" s="92"/>
      <c r="N311" s="92"/>
      <c r="O311" s="92"/>
      <c r="P311" s="92"/>
      <c r="Q311" s="92"/>
      <c r="R311" s="93">
        <f t="shared" si="10"/>
        <v>0</v>
      </c>
    </row>
    <row r="312" spans="3:18" s="37" customFormat="1" ht="15.75" x14ac:dyDescent="0.2">
      <c r="C312" s="687"/>
      <c r="D312" s="88" t="s">
        <v>107</v>
      </c>
      <c r="E312" s="88" t="s">
        <v>108</v>
      </c>
      <c r="F312" s="380"/>
      <c r="G312" s="380"/>
      <c r="H312" s="380"/>
      <c r="I312" s="380"/>
      <c r="J312" s="380"/>
      <c r="K312" s="380"/>
      <c r="L312" s="380"/>
      <c r="M312" s="380"/>
      <c r="N312" s="380"/>
      <c r="O312" s="380"/>
      <c r="P312" s="380"/>
      <c r="Q312" s="380"/>
      <c r="R312" s="89">
        <f t="shared" si="10"/>
        <v>0</v>
      </c>
    </row>
    <row r="313" spans="3:18" s="37" customFormat="1" ht="15.75" x14ac:dyDescent="0.2">
      <c r="C313" s="688"/>
      <c r="D313" s="26" t="s">
        <v>553</v>
      </c>
      <c r="E313" s="26"/>
      <c r="F313" s="81"/>
      <c r="G313" s="81"/>
      <c r="H313" s="81"/>
      <c r="I313" s="81"/>
      <c r="J313" s="81"/>
      <c r="K313" s="81"/>
      <c r="L313" s="81"/>
      <c r="M313" s="81"/>
      <c r="N313" s="81"/>
      <c r="O313" s="81"/>
      <c r="P313" s="81"/>
      <c r="Q313" s="81"/>
      <c r="R313" s="90">
        <f t="shared" si="10"/>
        <v>0</v>
      </c>
    </row>
    <row r="314" spans="3:18" s="37" customFormat="1" ht="16.5" thickBot="1" x14ac:dyDescent="0.25">
      <c r="C314" s="689"/>
      <c r="D314" s="91" t="s">
        <v>111</v>
      </c>
      <c r="E314" s="91" t="s">
        <v>190</v>
      </c>
      <c r="F314" s="92"/>
      <c r="G314" s="92"/>
      <c r="H314" s="92"/>
      <c r="I314" s="92"/>
      <c r="J314" s="92"/>
      <c r="K314" s="92"/>
      <c r="L314" s="92"/>
      <c r="M314" s="92"/>
      <c r="N314" s="92"/>
      <c r="O314" s="92"/>
      <c r="P314" s="92"/>
      <c r="Q314" s="92"/>
      <c r="R314" s="93">
        <f t="shared" si="10"/>
        <v>0</v>
      </c>
    </row>
    <row r="315" spans="3:18" s="37" customFormat="1" ht="15.75" x14ac:dyDescent="0.2">
      <c r="C315" s="681"/>
      <c r="D315" s="88" t="s">
        <v>107</v>
      </c>
      <c r="E315" s="88" t="s">
        <v>108</v>
      </c>
      <c r="F315" s="380"/>
      <c r="G315" s="380"/>
      <c r="H315" s="380"/>
      <c r="I315" s="380"/>
      <c r="J315" s="380"/>
      <c r="K315" s="380"/>
      <c r="L315" s="380"/>
      <c r="M315" s="380"/>
      <c r="N315" s="380"/>
      <c r="O315" s="380"/>
      <c r="P315" s="380"/>
      <c r="Q315" s="380"/>
      <c r="R315" s="89">
        <f t="shared" ref="R315:R320" si="11">SUM(F315:Q315)</f>
        <v>0</v>
      </c>
    </row>
    <row r="316" spans="3:18" s="37" customFormat="1" ht="15.75" x14ac:dyDescent="0.2">
      <c r="C316" s="650"/>
      <c r="D316" s="26" t="s">
        <v>553</v>
      </c>
      <c r="E316" s="26"/>
      <c r="F316" s="81"/>
      <c r="G316" s="81"/>
      <c r="H316" s="81"/>
      <c r="I316" s="81"/>
      <c r="J316" s="81"/>
      <c r="K316" s="81"/>
      <c r="L316" s="81"/>
      <c r="M316" s="81"/>
      <c r="N316" s="81"/>
      <c r="O316" s="81"/>
      <c r="P316" s="81"/>
      <c r="Q316" s="81"/>
      <c r="R316" s="90">
        <f t="shared" si="11"/>
        <v>0</v>
      </c>
    </row>
    <row r="317" spans="3:18" s="37" customFormat="1" ht="16.5" thickBot="1" x14ac:dyDescent="0.25">
      <c r="C317" s="651"/>
      <c r="D317" s="91" t="s">
        <v>111</v>
      </c>
      <c r="E317" s="91" t="s">
        <v>190</v>
      </c>
      <c r="F317" s="92"/>
      <c r="G317" s="92"/>
      <c r="H317" s="92"/>
      <c r="I317" s="92"/>
      <c r="J317" s="92"/>
      <c r="K317" s="92"/>
      <c r="L317" s="92"/>
      <c r="M317" s="92"/>
      <c r="N317" s="92"/>
      <c r="O317" s="92"/>
      <c r="P317" s="92"/>
      <c r="Q317" s="92"/>
      <c r="R317" s="93">
        <f t="shared" si="11"/>
        <v>0</v>
      </c>
    </row>
    <row r="318" spans="3:18" s="37" customFormat="1" ht="15.75" x14ac:dyDescent="0.2">
      <c r="C318" s="687"/>
      <c r="D318" s="88" t="s">
        <v>107</v>
      </c>
      <c r="E318" s="88" t="s">
        <v>108</v>
      </c>
      <c r="F318" s="380"/>
      <c r="G318" s="380"/>
      <c r="H318" s="380"/>
      <c r="I318" s="380"/>
      <c r="J318" s="380"/>
      <c r="K318" s="380"/>
      <c r="L318" s="380"/>
      <c r="M318" s="380"/>
      <c r="N318" s="380"/>
      <c r="O318" s="380"/>
      <c r="P318" s="380"/>
      <c r="Q318" s="380"/>
      <c r="R318" s="89">
        <f t="shared" si="11"/>
        <v>0</v>
      </c>
    </row>
    <row r="319" spans="3:18" s="37" customFormat="1" ht="15.75" x14ac:dyDescent="0.2">
      <c r="C319" s="688"/>
      <c r="D319" s="26" t="s">
        <v>553</v>
      </c>
      <c r="E319" s="26"/>
      <c r="F319" s="81"/>
      <c r="G319" s="81"/>
      <c r="H319" s="81"/>
      <c r="I319" s="81"/>
      <c r="J319" s="81"/>
      <c r="K319" s="81"/>
      <c r="L319" s="81"/>
      <c r="M319" s="81"/>
      <c r="N319" s="81"/>
      <c r="O319" s="81"/>
      <c r="P319" s="81"/>
      <c r="Q319" s="81"/>
      <c r="R319" s="90">
        <f t="shared" si="11"/>
        <v>0</v>
      </c>
    </row>
    <row r="320" spans="3:18" s="37" customFormat="1" ht="16.5" thickBot="1" x14ac:dyDescent="0.25">
      <c r="C320" s="689"/>
      <c r="D320" s="91" t="s">
        <v>111</v>
      </c>
      <c r="E320" s="91" t="s">
        <v>190</v>
      </c>
      <c r="F320" s="92"/>
      <c r="G320" s="92"/>
      <c r="H320" s="92"/>
      <c r="I320" s="92"/>
      <c r="J320" s="92"/>
      <c r="K320" s="92"/>
      <c r="L320" s="92"/>
      <c r="M320" s="92"/>
      <c r="N320" s="92"/>
      <c r="O320" s="92"/>
      <c r="P320" s="92"/>
      <c r="Q320" s="92"/>
      <c r="R320" s="93">
        <f t="shared" si="11"/>
        <v>0</v>
      </c>
    </row>
    <row r="321" spans="1:24" s="37" customFormat="1" ht="15.75" x14ac:dyDescent="0.2">
      <c r="C321" s="453" t="s">
        <v>554</v>
      </c>
      <c r="D321" s="390"/>
      <c r="E321" s="390"/>
      <c r="F321" s="386"/>
      <c r="G321" s="386"/>
      <c r="H321" s="386"/>
      <c r="I321" s="386"/>
      <c r="J321" s="386"/>
      <c r="K321" s="386"/>
      <c r="L321" s="386"/>
      <c r="M321" s="386"/>
      <c r="N321" s="386"/>
      <c r="O321" s="386"/>
      <c r="P321" s="386"/>
      <c r="Q321" s="386"/>
      <c r="R321" s="391"/>
    </row>
    <row r="322" spans="1:24" s="37" customFormat="1" ht="15.75" x14ac:dyDescent="0.2">
      <c r="C322" s="349"/>
      <c r="D322" s="49"/>
      <c r="E322" s="49"/>
      <c r="F322" s="361"/>
      <c r="G322" s="361"/>
      <c r="H322" s="361"/>
      <c r="I322" s="361"/>
      <c r="J322" s="361"/>
      <c r="K322" s="361"/>
      <c r="L322" s="361"/>
      <c r="M322" s="361"/>
      <c r="N322" s="361"/>
      <c r="O322" s="361"/>
      <c r="P322" s="361"/>
      <c r="Q322" s="361"/>
      <c r="R322" s="325"/>
    </row>
    <row r="324" spans="1:24" ht="33.950000000000003" customHeight="1" x14ac:dyDescent="0.2">
      <c r="A324" s="30" t="s">
        <v>235</v>
      </c>
      <c r="B324" s="33" t="s">
        <v>251</v>
      </c>
      <c r="C324" s="30"/>
      <c r="D324" s="30"/>
      <c r="E324" s="30"/>
      <c r="F324" s="30"/>
      <c r="G324" s="30"/>
      <c r="H324" s="30"/>
      <c r="I324" s="30"/>
      <c r="J324" s="30"/>
      <c r="K324" s="30"/>
      <c r="L324" s="30"/>
      <c r="M324" s="30"/>
      <c r="N324" s="30"/>
      <c r="O324" s="30"/>
      <c r="P324" s="30"/>
      <c r="Q324" s="30"/>
      <c r="R324" s="30"/>
      <c r="S324" s="30"/>
      <c r="T324" s="30"/>
    </row>
    <row r="325" spans="1:24" ht="13.5" thickBot="1" x14ac:dyDescent="0.25"/>
    <row r="326" spans="1:24" s="221" customFormat="1" ht="33.950000000000003" customHeight="1" thickBot="1" x14ac:dyDescent="0.25">
      <c r="B326" s="164" t="s">
        <v>531</v>
      </c>
      <c r="C326" s="237"/>
      <c r="D326" s="237"/>
      <c r="E326" s="237"/>
      <c r="F326" s="237"/>
      <c r="G326" s="237"/>
      <c r="H326" s="237"/>
      <c r="I326" s="237"/>
      <c r="J326" s="237"/>
      <c r="K326" s="237"/>
      <c r="L326" s="237"/>
      <c r="M326" s="237"/>
      <c r="N326" s="237"/>
      <c r="O326" s="237"/>
      <c r="P326" s="237"/>
      <c r="Q326" s="237"/>
      <c r="R326" s="237"/>
      <c r="S326" s="237"/>
      <c r="T326" s="238"/>
    </row>
    <row r="327" spans="1:24" s="43" customFormat="1" ht="19.5" customHeight="1" thickBot="1" x14ac:dyDescent="0.25">
      <c r="F327" s="211"/>
      <c r="G327" s="117"/>
      <c r="H327" s="117"/>
      <c r="I327" s="117"/>
      <c r="J327" s="117"/>
      <c r="K327" s="117"/>
      <c r="L327" s="117"/>
      <c r="M327" s="220"/>
      <c r="N327" s="220"/>
      <c r="O327" s="220"/>
      <c r="P327" s="710"/>
      <c r="Q327" s="710"/>
      <c r="R327" s="710"/>
      <c r="S327" s="220"/>
    </row>
    <row r="328" spans="1:24" s="212" customFormat="1" ht="72.75" customHeight="1" thickBot="1" x14ac:dyDescent="0.25">
      <c r="B328" s="674" t="s">
        <v>191</v>
      </c>
      <c r="C328" s="675"/>
      <c r="D328" s="521" t="s">
        <v>567</v>
      </c>
      <c r="E328" s="675" t="s">
        <v>192</v>
      </c>
      <c r="F328" s="676"/>
      <c r="G328" s="517"/>
      <c r="H328" s="674" t="s">
        <v>191</v>
      </c>
      <c r="I328" s="675"/>
      <c r="J328" s="521" t="s">
        <v>567</v>
      </c>
      <c r="K328" s="675" t="s">
        <v>192</v>
      </c>
      <c r="L328" s="676"/>
      <c r="M328" s="517"/>
      <c r="N328" s="517"/>
      <c r="O328" s="222" t="s">
        <v>156</v>
      </c>
      <c r="P328" s="223"/>
      <c r="Q328" s="223"/>
      <c r="R328" s="224"/>
      <c r="S328" s="225"/>
      <c r="W328" s="213" t="s">
        <v>169</v>
      </c>
      <c r="X328" s="214" t="s">
        <v>173</v>
      </c>
    </row>
    <row r="329" spans="1:24" s="43" customFormat="1" ht="18" x14ac:dyDescent="0.2">
      <c r="B329" s="655" t="str">
        <f>'ANEXO A'!C14</f>
        <v>Motores</v>
      </c>
      <c r="C329" s="656"/>
      <c r="D329" s="239"/>
      <c r="E329" s="677" t="str">
        <f>IF(D329="SI","Llene el Cuadro del Anexo A",IF(D329="NO","Contacte al personal señalado en el cuadro","NO APLICA"))</f>
        <v>NO APLICA</v>
      </c>
      <c r="F329" s="678"/>
      <c r="G329" s="215"/>
      <c r="H329" s="655" t="str">
        <f>'ANEXO B'!C16</f>
        <v>Iluminación</v>
      </c>
      <c r="I329" s="656"/>
      <c r="J329" s="239"/>
      <c r="K329" s="677" t="str">
        <f t="shared" ref="K329:K334" si="12">IF(J329="SI","Llene el Cuadro del Anexo B",IF(J329="NO","Contacte al personal señalado en el cuadro","NO APLICA"))</f>
        <v>NO APLICA</v>
      </c>
      <c r="L329" s="678"/>
      <c r="M329" s="215"/>
      <c r="N329" s="215"/>
      <c r="O329" s="231" t="s">
        <v>157</v>
      </c>
      <c r="P329" s="227"/>
      <c r="Q329" s="227"/>
      <c r="R329" s="232" t="s">
        <v>159</v>
      </c>
      <c r="S329" s="228"/>
      <c r="W329" s="120" t="s">
        <v>170</v>
      </c>
      <c r="X329" s="120" t="s">
        <v>41</v>
      </c>
    </row>
    <row r="330" spans="1:24" s="43" customFormat="1" ht="18" x14ac:dyDescent="0.2">
      <c r="B330" s="657" t="str">
        <f>'ANEXO A'!C40</f>
        <v>Mecanismos de transporte electromecánicos</v>
      </c>
      <c r="C330" s="658"/>
      <c r="D330" s="110"/>
      <c r="E330" s="679" t="str">
        <f t="shared" ref="E330:E333" si="13">IF(D330="SI","Llene el Cuadro del Anexo A",IF(D330="NO","Contacte al personal señalado en el cuadro","NO APLICA"))</f>
        <v>NO APLICA</v>
      </c>
      <c r="F330" s="680"/>
      <c r="G330" s="117"/>
      <c r="H330" s="657" t="str">
        <f>'ANEXO B'!C34</f>
        <v>Equipos de aire acondicionado</v>
      </c>
      <c r="I330" s="658"/>
      <c r="J330" s="110"/>
      <c r="K330" s="679" t="str">
        <f t="shared" si="12"/>
        <v>NO APLICA</v>
      </c>
      <c r="L330" s="680"/>
      <c r="M330" s="216"/>
      <c r="N330" s="216"/>
      <c r="O330" s="229" t="s">
        <v>239</v>
      </c>
      <c r="P330" s="227"/>
      <c r="Q330" s="227"/>
      <c r="R330" s="227" t="s">
        <v>160</v>
      </c>
      <c r="S330" s="230"/>
      <c r="W330" s="120" t="s">
        <v>171</v>
      </c>
      <c r="X330" s="120" t="s">
        <v>34</v>
      </c>
    </row>
    <row r="331" spans="1:24" s="43" customFormat="1" ht="18" x14ac:dyDescent="0.2">
      <c r="B331" s="657" t="str">
        <f>'ANEXO A'!C67</f>
        <v>Chiller</v>
      </c>
      <c r="C331" s="658"/>
      <c r="D331" s="110"/>
      <c r="E331" s="679" t="str">
        <f t="shared" si="13"/>
        <v>NO APLICA</v>
      </c>
      <c r="F331" s="680"/>
      <c r="G331" s="117"/>
      <c r="H331" s="657" t="str">
        <f>'ANEXO B'!C51</f>
        <v>Transporte de personal</v>
      </c>
      <c r="I331" s="658"/>
      <c r="J331" s="110"/>
      <c r="K331" s="679" t="str">
        <f t="shared" si="12"/>
        <v>NO APLICA</v>
      </c>
      <c r="L331" s="680"/>
      <c r="M331" s="216"/>
      <c r="N331" s="216"/>
      <c r="O331" s="226"/>
      <c r="P331" s="227"/>
      <c r="Q331" s="227"/>
      <c r="R331" s="227"/>
      <c r="S331" s="230"/>
      <c r="W331" s="120" t="s">
        <v>241</v>
      </c>
      <c r="X331" s="120" t="s">
        <v>29</v>
      </c>
    </row>
    <row r="332" spans="1:24" s="43" customFormat="1" ht="18" x14ac:dyDescent="0.2">
      <c r="B332" s="657" t="str">
        <f>'ANEXO A'!C116</f>
        <v>Equipos de Confección y corte</v>
      </c>
      <c r="C332" s="658"/>
      <c r="D332" s="110"/>
      <c r="E332" s="679" t="str">
        <f t="shared" si="13"/>
        <v>NO APLICA</v>
      </c>
      <c r="F332" s="680"/>
      <c r="G332" s="117"/>
      <c r="H332" s="657" t="str">
        <f>'ANEXO B'!C75</f>
        <v>Camiones de carga y reparto</v>
      </c>
      <c r="I332" s="658"/>
      <c r="J332" s="110"/>
      <c r="K332" s="679" t="str">
        <f t="shared" si="12"/>
        <v>NO APLICA</v>
      </c>
      <c r="L332" s="680"/>
      <c r="M332" s="216"/>
      <c r="N332" s="216"/>
      <c r="O332" s="231" t="s">
        <v>252</v>
      </c>
      <c r="P332" s="232"/>
      <c r="Q332" s="232"/>
      <c r="R332" s="227"/>
      <c r="S332" s="230"/>
      <c r="X332" s="120" t="s">
        <v>42</v>
      </c>
    </row>
    <row r="333" spans="1:24" s="43" customFormat="1" ht="18" x14ac:dyDescent="0.2">
      <c r="B333" s="657" t="str">
        <f>'ANEXO A'!C141</f>
        <v>Ventiladores principales  (ventilación, extractoras, etc.)</v>
      </c>
      <c r="C333" s="658"/>
      <c r="D333" s="109"/>
      <c r="E333" s="720" t="str">
        <f t="shared" si="13"/>
        <v>NO APLICA</v>
      </c>
      <c r="F333" s="721"/>
      <c r="G333" s="117"/>
      <c r="H333" s="657" t="str">
        <f>'ANEXO B'!C105</f>
        <v>Montacargas</v>
      </c>
      <c r="I333" s="658"/>
      <c r="J333" s="110"/>
      <c r="K333" s="679" t="str">
        <f t="shared" si="12"/>
        <v>NO APLICA</v>
      </c>
      <c r="L333" s="680"/>
      <c r="M333" s="216"/>
      <c r="N333" s="216"/>
      <c r="O333" s="231" t="s">
        <v>161</v>
      </c>
      <c r="P333" s="232"/>
      <c r="Q333" s="232"/>
      <c r="R333" s="227"/>
      <c r="S333" s="230"/>
      <c r="X333" s="120" t="s">
        <v>8</v>
      </c>
    </row>
    <row r="334" spans="1:24" s="43" customFormat="1" ht="18.75" thickBot="1" x14ac:dyDescent="0.25">
      <c r="B334" s="657" t="str">
        <f>'ANEXO A'!C160</f>
        <v>Compresores de aire</v>
      </c>
      <c r="C334" s="658"/>
      <c r="D334" s="109"/>
      <c r="E334" s="720" t="str">
        <f>IF(D334="SI","Llene el Cuadro del Anexo A",IF(D334="NO","Contacte al personal señalado en el cuadro","NO APLICA"))</f>
        <v>NO APLICA</v>
      </c>
      <c r="F334" s="721"/>
      <c r="G334" s="117"/>
      <c r="H334" s="718" t="str">
        <f>'ANEXO B'!C126</f>
        <v>Equipo de cómputo y oficina</v>
      </c>
      <c r="I334" s="719"/>
      <c r="J334" s="240"/>
      <c r="K334" s="738" t="str">
        <f t="shared" si="12"/>
        <v>NO APLICA</v>
      </c>
      <c r="L334" s="739"/>
      <c r="M334" s="216"/>
      <c r="N334" s="216"/>
      <c r="O334" s="233"/>
      <c r="P334" s="234"/>
      <c r="Q334" s="235"/>
      <c r="R334" s="235"/>
      <c r="S334" s="236"/>
      <c r="X334" s="120" t="s">
        <v>9</v>
      </c>
    </row>
    <row r="335" spans="1:24" s="43" customFormat="1" ht="18.75" thickBot="1" x14ac:dyDescent="0.25">
      <c r="B335" s="718" t="str">
        <f>'ANEXO A'!C178</f>
        <v>Otros equipos no listados en el inventario</v>
      </c>
      <c r="C335" s="719"/>
      <c r="D335" s="549"/>
      <c r="E335" s="722" t="str">
        <f>IF(D335="SI","Llene el Cuadro del Anexo A",IF(D335="NO","Contacte al personal señalado en el cuadro","NO APLICA"))</f>
        <v>NO APLICA</v>
      </c>
      <c r="F335" s="723"/>
      <c r="G335" s="117"/>
      <c r="H335" s="117"/>
      <c r="I335" s="117"/>
      <c r="J335" s="117"/>
      <c r="K335" s="117"/>
      <c r="L335" s="117"/>
      <c r="M335" s="216"/>
      <c r="N335" s="216"/>
      <c r="O335" s="117"/>
      <c r="P335" s="216"/>
      <c r="Q335" s="117"/>
      <c r="R335" s="117"/>
      <c r="S335" s="117"/>
      <c r="X335" s="120" t="s">
        <v>78</v>
      </c>
    </row>
    <row r="336" spans="1:24" s="43" customFormat="1" ht="18" x14ac:dyDescent="0.2">
      <c r="C336" s="218"/>
      <c r="D336" s="219"/>
      <c r="E336" s="217"/>
      <c r="M336" s="217"/>
      <c r="N336" s="217"/>
      <c r="P336" s="217"/>
      <c r="X336" s="120" t="s">
        <v>30</v>
      </c>
    </row>
    <row r="337" spans="1:26" s="12" customFormat="1" ht="18" x14ac:dyDescent="0.2">
      <c r="C337" s="49"/>
      <c r="D337" s="37"/>
      <c r="E337" s="37"/>
      <c r="F337" s="37"/>
      <c r="G337" s="37"/>
      <c r="H337" s="37"/>
      <c r="I337" s="37"/>
      <c r="J337" s="37"/>
      <c r="K337" s="37"/>
      <c r="L337" s="37"/>
      <c r="M337" s="37"/>
      <c r="N337" s="37"/>
      <c r="O337" s="37"/>
      <c r="P337" s="37"/>
      <c r="Q337" s="37"/>
      <c r="R337" s="37"/>
      <c r="S337" s="37"/>
      <c r="T337" s="37"/>
      <c r="U337" s="37"/>
      <c r="V337" s="37"/>
      <c r="W337" s="37"/>
      <c r="X337" s="120" t="s">
        <v>174</v>
      </c>
      <c r="Y337" s="37"/>
      <c r="Z337" s="37"/>
    </row>
    <row r="338" spans="1:26" s="12" customFormat="1" ht="18" x14ac:dyDescent="0.2">
      <c r="B338" s="43" t="s">
        <v>242</v>
      </c>
      <c r="C338" s="49"/>
      <c r="D338" s="37"/>
      <c r="E338" s="37"/>
      <c r="F338" s="37"/>
      <c r="G338" s="37"/>
      <c r="H338" s="37"/>
      <c r="I338" s="37"/>
      <c r="J338" s="37"/>
      <c r="K338" s="37"/>
      <c r="L338" s="37"/>
      <c r="M338" s="37"/>
      <c r="N338" s="37"/>
      <c r="O338" s="37"/>
      <c r="P338" s="37"/>
      <c r="Q338" s="37"/>
      <c r="R338" s="37"/>
      <c r="S338" s="37"/>
      <c r="T338" s="37"/>
      <c r="U338" s="37"/>
      <c r="V338" s="37"/>
      <c r="W338" s="37"/>
      <c r="X338" s="548"/>
      <c r="Y338" s="37"/>
      <c r="Z338" s="37"/>
    </row>
    <row r="339" spans="1:26" s="12" customFormat="1" ht="18" x14ac:dyDescent="0.2">
      <c r="C339" s="49"/>
      <c r="D339" s="37"/>
      <c r="E339" s="37"/>
      <c r="F339" s="37"/>
      <c r="G339" s="37"/>
      <c r="H339" s="37"/>
      <c r="I339" s="37"/>
      <c r="J339" s="37"/>
      <c r="K339" s="37"/>
      <c r="L339" s="37"/>
      <c r="M339" s="37"/>
      <c r="N339" s="37"/>
      <c r="O339" s="37"/>
      <c r="P339" s="37"/>
      <c r="Q339" s="37"/>
      <c r="R339" s="37"/>
      <c r="S339" s="37"/>
      <c r="T339" s="37"/>
      <c r="U339" s="37"/>
      <c r="V339" s="37"/>
      <c r="W339" s="37"/>
      <c r="X339" s="548"/>
      <c r="Y339" s="37"/>
      <c r="Z339" s="37"/>
    </row>
    <row r="340" spans="1:26" s="32" customFormat="1" ht="33.950000000000003" customHeight="1" x14ac:dyDescent="0.2">
      <c r="A340" s="30" t="s">
        <v>236</v>
      </c>
      <c r="B340" s="33" t="s">
        <v>237</v>
      </c>
      <c r="C340" s="30"/>
      <c r="D340" s="30"/>
      <c r="E340" s="30"/>
      <c r="F340" s="30"/>
      <c r="G340" s="30"/>
      <c r="H340" s="30"/>
      <c r="I340" s="30"/>
      <c r="J340" s="30"/>
      <c r="K340" s="30"/>
      <c r="L340" s="30"/>
      <c r="M340" s="30"/>
      <c r="N340" s="30"/>
      <c r="O340" s="30"/>
      <c r="P340" s="30"/>
      <c r="Q340" s="30"/>
      <c r="R340" s="30"/>
      <c r="S340" s="30"/>
      <c r="T340" s="30"/>
    </row>
    <row r="342" spans="1:26" ht="33.950000000000003" customHeight="1" x14ac:dyDescent="0.2">
      <c r="B342" s="35" t="s">
        <v>240</v>
      </c>
      <c r="C342" s="36"/>
      <c r="D342" s="36"/>
      <c r="E342" s="36"/>
      <c r="F342" s="36"/>
      <c r="G342" s="36"/>
      <c r="H342" s="36"/>
      <c r="I342" s="36"/>
      <c r="J342" s="36"/>
      <c r="K342" s="36"/>
      <c r="L342" s="36"/>
      <c r="M342" s="36"/>
      <c r="N342" s="36"/>
      <c r="O342" s="36"/>
      <c r="P342" s="36"/>
      <c r="Q342" s="36"/>
      <c r="R342" s="36"/>
      <c r="S342" s="36"/>
      <c r="T342" s="36"/>
    </row>
    <row r="343" spans="1:26" ht="15.75" thickBot="1" x14ac:dyDescent="0.25">
      <c r="B343" s="37"/>
      <c r="C343" s="37"/>
      <c r="D343" s="37"/>
      <c r="E343" s="37"/>
      <c r="F343" s="37"/>
      <c r="G343" s="37"/>
      <c r="H343" s="37"/>
      <c r="I343" s="37"/>
      <c r="J343" s="37"/>
      <c r="K343" s="37"/>
      <c r="L343" s="37"/>
      <c r="M343" s="37"/>
      <c r="N343" s="37"/>
      <c r="O343" s="37"/>
      <c r="P343" s="37"/>
      <c r="Q343" s="37"/>
      <c r="R343" s="37"/>
      <c r="S343" s="37"/>
      <c r="T343" s="37"/>
    </row>
    <row r="344" spans="1:26" ht="34.5" customHeight="1" x14ac:dyDescent="0.2">
      <c r="B344" s="37"/>
      <c r="C344" s="717" t="s">
        <v>5</v>
      </c>
      <c r="D344" s="716"/>
      <c r="E344" s="716"/>
      <c r="F344" s="716"/>
      <c r="G344" s="716" t="s">
        <v>6</v>
      </c>
      <c r="H344" s="716"/>
      <c r="I344" s="716"/>
      <c r="J344" s="716"/>
      <c r="K344" s="716" t="s">
        <v>10</v>
      </c>
      <c r="L344" s="716"/>
      <c r="M344" s="716"/>
      <c r="N344" s="716"/>
      <c r="O344" s="711" t="s">
        <v>158</v>
      </c>
      <c r="P344" s="711"/>
      <c r="Q344" s="711"/>
      <c r="R344" s="712"/>
      <c r="S344" s="37"/>
      <c r="T344" s="37"/>
    </row>
    <row r="345" spans="1:26" ht="37.5" customHeight="1" x14ac:dyDescent="0.2">
      <c r="B345" s="37"/>
      <c r="C345" s="737"/>
      <c r="D345" s="714"/>
      <c r="E345" s="714"/>
      <c r="F345" s="715"/>
      <c r="G345" s="713"/>
      <c r="H345" s="714"/>
      <c r="I345" s="714"/>
      <c r="J345" s="715"/>
      <c r="K345" s="713"/>
      <c r="L345" s="714"/>
      <c r="M345" s="714"/>
      <c r="N345" s="715"/>
      <c r="O345" s="727"/>
      <c r="P345" s="728"/>
      <c r="Q345" s="728"/>
      <c r="R345" s="729"/>
      <c r="S345" s="37"/>
      <c r="T345" s="37"/>
    </row>
    <row r="346" spans="1:26" ht="37.5" customHeight="1" x14ac:dyDescent="0.2">
      <c r="B346" s="37"/>
      <c r="C346" s="735"/>
      <c r="D346" s="728"/>
      <c r="E346" s="728"/>
      <c r="F346" s="733"/>
      <c r="G346" s="727"/>
      <c r="H346" s="728"/>
      <c r="I346" s="728"/>
      <c r="J346" s="733"/>
      <c r="K346" s="727"/>
      <c r="L346" s="728"/>
      <c r="M346" s="728"/>
      <c r="N346" s="733"/>
      <c r="O346" s="727"/>
      <c r="P346" s="728"/>
      <c r="Q346" s="728"/>
      <c r="R346" s="729"/>
      <c r="S346" s="37"/>
      <c r="T346" s="37"/>
    </row>
    <row r="347" spans="1:26" ht="37.5" customHeight="1" thickBot="1" x14ac:dyDescent="0.25">
      <c r="B347" s="37"/>
      <c r="C347" s="736"/>
      <c r="D347" s="731"/>
      <c r="E347" s="731"/>
      <c r="F347" s="734"/>
      <c r="G347" s="730"/>
      <c r="H347" s="731"/>
      <c r="I347" s="731"/>
      <c r="J347" s="734"/>
      <c r="K347" s="730"/>
      <c r="L347" s="731"/>
      <c r="M347" s="731"/>
      <c r="N347" s="734"/>
      <c r="O347" s="730"/>
      <c r="P347" s="731"/>
      <c r="Q347" s="731"/>
      <c r="R347" s="732"/>
      <c r="S347" s="37"/>
      <c r="T347" s="37"/>
    </row>
    <row r="348" spans="1:26" ht="13.5" thickBot="1" x14ac:dyDescent="0.25"/>
    <row r="349" spans="1:26" x14ac:dyDescent="0.2">
      <c r="C349" s="612"/>
      <c r="D349" s="567"/>
      <c r="E349" s="567"/>
      <c r="F349" s="567"/>
      <c r="G349" s="567"/>
      <c r="H349" s="567"/>
      <c r="I349" s="567"/>
      <c r="J349" s="567"/>
      <c r="K349" s="567"/>
      <c r="L349" s="567"/>
      <c r="M349" s="567"/>
      <c r="N349" s="567"/>
      <c r="O349" s="567"/>
      <c r="P349" s="567"/>
      <c r="Q349" s="567"/>
      <c r="R349" s="613"/>
    </row>
    <row r="350" spans="1:26" ht="12.75" customHeight="1" x14ac:dyDescent="0.2">
      <c r="C350" s="724" t="s">
        <v>155</v>
      </c>
      <c r="D350" s="725"/>
      <c r="E350" s="725"/>
      <c r="F350" s="725"/>
      <c r="G350" s="725"/>
      <c r="H350" s="725"/>
      <c r="I350" s="725"/>
      <c r="J350" s="725"/>
      <c r="K350" s="725"/>
      <c r="L350" s="725"/>
      <c r="M350" s="725"/>
      <c r="N350" s="725"/>
      <c r="O350" s="725"/>
      <c r="P350" s="725"/>
      <c r="Q350" s="725"/>
      <c r="R350" s="726"/>
    </row>
    <row r="351" spans="1:26" ht="12.75" customHeight="1" x14ac:dyDescent="0.2">
      <c r="C351" s="724"/>
      <c r="D351" s="725"/>
      <c r="E351" s="725"/>
      <c r="F351" s="725"/>
      <c r="G351" s="725"/>
      <c r="H351" s="725"/>
      <c r="I351" s="725"/>
      <c r="J351" s="725"/>
      <c r="K351" s="725"/>
      <c r="L351" s="725"/>
      <c r="M351" s="725"/>
      <c r="N351" s="725"/>
      <c r="O351" s="725"/>
      <c r="P351" s="725"/>
      <c r="Q351" s="725"/>
      <c r="R351" s="726"/>
    </row>
    <row r="352" spans="1:26" ht="12.75" customHeight="1" x14ac:dyDescent="0.2">
      <c r="C352" s="724"/>
      <c r="D352" s="725"/>
      <c r="E352" s="725"/>
      <c r="F352" s="725"/>
      <c r="G352" s="725"/>
      <c r="H352" s="725"/>
      <c r="I352" s="725"/>
      <c r="J352" s="725"/>
      <c r="K352" s="725"/>
      <c r="L352" s="725"/>
      <c r="M352" s="725"/>
      <c r="N352" s="725"/>
      <c r="O352" s="725"/>
      <c r="P352" s="725"/>
      <c r="Q352" s="725"/>
      <c r="R352" s="726"/>
    </row>
    <row r="353" spans="3:18" ht="12.75" customHeight="1" thickBot="1" x14ac:dyDescent="0.25">
      <c r="C353" s="79"/>
      <c r="D353" s="77"/>
      <c r="E353" s="77"/>
      <c r="F353" s="77"/>
      <c r="G353" s="77"/>
      <c r="H353" s="77"/>
      <c r="I353" s="77"/>
      <c r="J353" s="77"/>
      <c r="K353" s="77"/>
      <c r="L353" s="77"/>
      <c r="M353" s="77"/>
      <c r="N353" s="77"/>
      <c r="O353" s="77"/>
      <c r="P353" s="614"/>
      <c r="Q353" s="614"/>
      <c r="R353" s="615"/>
    </row>
    <row r="354" spans="3:18" ht="13.5" customHeight="1" x14ac:dyDescent="0.2">
      <c r="C354" s="78"/>
      <c r="D354" s="78"/>
      <c r="E354" s="78"/>
      <c r="F354" s="78"/>
      <c r="G354" s="78"/>
      <c r="H354" s="78"/>
      <c r="I354" s="78"/>
      <c r="J354" s="78"/>
      <c r="K354" s="78"/>
      <c r="L354" s="78"/>
      <c r="M354" s="78"/>
      <c r="N354" s="78"/>
      <c r="O354" s="78"/>
    </row>
  </sheetData>
  <mergeCells count="132">
    <mergeCell ref="C350:R352"/>
    <mergeCell ref="K331:L331"/>
    <mergeCell ref="K332:L332"/>
    <mergeCell ref="K333:L333"/>
    <mergeCell ref="E331:F331"/>
    <mergeCell ref="E332:F332"/>
    <mergeCell ref="O346:R346"/>
    <mergeCell ref="O347:R347"/>
    <mergeCell ref="K346:N346"/>
    <mergeCell ref="K347:N347"/>
    <mergeCell ref="C346:F346"/>
    <mergeCell ref="C347:F347"/>
    <mergeCell ref="E334:F334"/>
    <mergeCell ref="G346:J346"/>
    <mergeCell ref="G347:J347"/>
    <mergeCell ref="C345:F345"/>
    <mergeCell ref="G345:J345"/>
    <mergeCell ref="K334:L334"/>
    <mergeCell ref="H333:I333"/>
    <mergeCell ref="B333:C333"/>
    <mergeCell ref="B334:C334"/>
    <mergeCell ref="H331:I331"/>
    <mergeCell ref="H332:I332"/>
    <mergeCell ref="O345:R345"/>
    <mergeCell ref="O344:R344"/>
    <mergeCell ref="K345:N345"/>
    <mergeCell ref="G344:J344"/>
    <mergeCell ref="C344:F344"/>
    <mergeCell ref="K344:N344"/>
    <mergeCell ref="H330:I330"/>
    <mergeCell ref="H329:I329"/>
    <mergeCell ref="H334:I334"/>
    <mergeCell ref="K329:L329"/>
    <mergeCell ref="K330:L330"/>
    <mergeCell ref="B332:C332"/>
    <mergeCell ref="E333:F333"/>
    <mergeCell ref="B335:C335"/>
    <mergeCell ref="E335:F335"/>
    <mergeCell ref="P327:R327"/>
    <mergeCell ref="C233:C236"/>
    <mergeCell ref="C237:C240"/>
    <mergeCell ref="B198:C198"/>
    <mergeCell ref="C226:D226"/>
    <mergeCell ref="C306:C308"/>
    <mergeCell ref="C309:C311"/>
    <mergeCell ref="C312:C314"/>
    <mergeCell ref="C206:D206"/>
    <mergeCell ref="B243:C243"/>
    <mergeCell ref="C252:D252"/>
    <mergeCell ref="C255:C259"/>
    <mergeCell ref="C260:C264"/>
    <mergeCell ref="C265:C269"/>
    <mergeCell ref="C272:D272"/>
    <mergeCell ref="C275:C278"/>
    <mergeCell ref="C279:C282"/>
    <mergeCell ref="C283:C286"/>
    <mergeCell ref="M2:T5"/>
    <mergeCell ref="H27:K27"/>
    <mergeCell ref="M27:P27"/>
    <mergeCell ref="G82:G83"/>
    <mergeCell ref="F82:F83"/>
    <mergeCell ref="G9:L9"/>
    <mergeCell ref="I10:L10"/>
    <mergeCell ref="O62:T62"/>
    <mergeCell ref="G10:H10"/>
    <mergeCell ref="I11:M11"/>
    <mergeCell ref="I62:N62"/>
    <mergeCell ref="M82:O82"/>
    <mergeCell ref="K328:L328"/>
    <mergeCell ref="E328:F328"/>
    <mergeCell ref="E329:F329"/>
    <mergeCell ref="B328:C328"/>
    <mergeCell ref="E330:F330"/>
    <mergeCell ref="C137:C138"/>
    <mergeCell ref="C141:C142"/>
    <mergeCell ref="C183:C186"/>
    <mergeCell ref="C168:C172"/>
    <mergeCell ref="C173:C177"/>
    <mergeCell ref="C160:D160"/>
    <mergeCell ref="C163:C167"/>
    <mergeCell ref="C180:D180"/>
    <mergeCell ref="C229:C232"/>
    <mergeCell ref="C315:C317"/>
    <mergeCell ref="C318:C320"/>
    <mergeCell ref="J154:L154"/>
    <mergeCell ref="B62:B63"/>
    <mergeCell ref="B329:C329"/>
    <mergeCell ref="B330:C330"/>
    <mergeCell ref="B331:C331"/>
    <mergeCell ref="C209:C213"/>
    <mergeCell ref="C214:C218"/>
    <mergeCell ref="C219:C223"/>
    <mergeCell ref="C303:D303"/>
    <mergeCell ref="B151:C151"/>
    <mergeCell ref="C135:C136"/>
    <mergeCell ref="C62:H62"/>
    <mergeCell ref="C96:C97"/>
    <mergeCell ref="B82:B83"/>
    <mergeCell ref="C115:C116"/>
    <mergeCell ref="H328:I328"/>
    <mergeCell ref="K115:L115"/>
    <mergeCell ref="M115:N115"/>
    <mergeCell ref="B295:H295"/>
    <mergeCell ref="I295:R295"/>
    <mergeCell ref="D82:D83"/>
    <mergeCell ref="C139:C140"/>
    <mergeCell ref="C187:C190"/>
    <mergeCell ref="C191:C194"/>
    <mergeCell ref="C82:C83"/>
    <mergeCell ref="P82:R82"/>
    <mergeCell ref="K96:L96"/>
    <mergeCell ref="P154:P155"/>
    <mergeCell ref="Q154:Q155"/>
    <mergeCell ref="R154:R155"/>
    <mergeCell ref="M96:N96"/>
    <mergeCell ref="E82:E83"/>
    <mergeCell ref="T154:T155"/>
    <mergeCell ref="M153:T153"/>
    <mergeCell ref="B293:D293"/>
    <mergeCell ref="S154:S155"/>
    <mergeCell ref="B153:L153"/>
    <mergeCell ref="I154:I155"/>
    <mergeCell ref="B154:B155"/>
    <mergeCell ref="C154:C155"/>
    <mergeCell ref="D154:D155"/>
    <mergeCell ref="E154:E155"/>
    <mergeCell ref="F154:F155"/>
    <mergeCell ref="G154:G155"/>
    <mergeCell ref="H154:H155"/>
    <mergeCell ref="M154:M155"/>
    <mergeCell ref="N154:N155"/>
    <mergeCell ref="O154:O155"/>
  </mergeCells>
  <phoneticPr fontId="22" type="noConversion"/>
  <dataValidations disablePrompts="1" count="7">
    <dataValidation type="list" allowBlank="1" showInputMessage="1" showErrorMessage="1" sqref="C57:C59" xr:uid="{00000000-0002-0000-0000-000000000000}">
      <formula1>$W$56:$W$57</formula1>
    </dataValidation>
    <dataValidation type="list" allowBlank="1" showInputMessage="1" showErrorMessage="1" sqref="C84:C88 J156:J158" xr:uid="{00000000-0002-0000-0000-000001000000}">
      <formula1>#REF!</formula1>
    </dataValidation>
    <dataValidation type="list" allowBlank="1" showInputMessage="1" showErrorMessage="1" sqref="D336" xr:uid="{00000000-0002-0000-0000-000002000000}">
      <formula1>$W$329:$W$330</formula1>
    </dataValidation>
    <dataValidation type="list" allowBlank="1" showInputMessage="1" showErrorMessage="1" sqref="D329:D335 J329:J334" xr:uid="{00000000-0002-0000-0000-000003000000}">
      <formula1>$W$329:$W$331</formula1>
    </dataValidation>
    <dataValidation type="list" allowBlank="1" showInputMessage="1" showErrorMessage="1" sqref="D84:D88" xr:uid="{00000000-0002-0000-0000-000004000000}">
      <formula1>$W$83:$W$88</formula1>
    </dataValidation>
    <dataValidation type="list" allowBlank="1" showInputMessage="1" showErrorMessage="1" sqref="P163:P177 O297:O301" xr:uid="{00000000-0002-0000-0000-000005000000}">
      <formula1>$Z$163:$Z$167</formula1>
    </dataValidation>
    <dataValidation type="list" allowBlank="1" showInputMessage="1" showErrorMessage="1" sqref="P209:P223 P255:P269" xr:uid="{00000000-0002-0000-0000-000006000000}">
      <formula1>#REF!</formula1>
    </dataValidation>
  </dataValidations>
  <hyperlinks>
    <hyperlink ref="O330" r:id="rId1" display="fapaza@cenergia.org.pe  " xr:uid="{00000000-0004-0000-0000-000000000000}"/>
  </hyperlinks>
  <pageMargins left="3.937007874015748E-2" right="3.937007874015748E-2" top="0.31496062992125984" bottom="0.31496062992125984" header="0" footer="0.31496062992125984"/>
  <pageSetup scale="17" orientation="portrait" horizontalDpi="360" verticalDpi="360" r:id="rId2"/>
  <rowBreaks count="2" manualBreakCount="2">
    <brk id="144" max="26" man="1"/>
    <brk id="356" max="20"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08"/>
  <sheetViews>
    <sheetView showGridLines="0" view="pageBreakPreview" topLeftCell="A136" zoomScale="85" zoomScaleNormal="40" zoomScaleSheetLayoutView="85" workbookViewId="0">
      <selection activeCell="H155" sqref="H155"/>
    </sheetView>
  </sheetViews>
  <sheetFormatPr baseColWidth="10" defaultColWidth="11.42578125" defaultRowHeight="12.75" x14ac:dyDescent="0.2"/>
  <cols>
    <col min="1" max="1" width="4.85546875" style="18" customWidth="1"/>
    <col min="2" max="2" width="11" style="18" customWidth="1"/>
    <col min="3" max="3" width="21.85546875" style="18" customWidth="1"/>
    <col min="4" max="4" width="29.42578125" style="18" customWidth="1"/>
    <col min="5" max="5" width="23.5703125" style="18" customWidth="1"/>
    <col min="6" max="6" width="24.140625" style="18" customWidth="1"/>
    <col min="7" max="7" width="20.42578125" style="18" customWidth="1"/>
    <col min="8" max="8" width="21.7109375" style="18" customWidth="1"/>
    <col min="9" max="9" width="21.85546875" style="18" customWidth="1"/>
    <col min="10" max="10" width="23" style="18" customWidth="1"/>
    <col min="11" max="11" width="24.28515625" style="18" customWidth="1"/>
    <col min="12" max="12" width="26" style="18" customWidth="1"/>
    <col min="13" max="13" width="21.140625" style="18" customWidth="1"/>
    <col min="14" max="14" width="19.5703125" style="18" customWidth="1"/>
    <col min="15" max="15" width="23.28515625" style="18" customWidth="1"/>
    <col min="16" max="16" width="20.28515625" style="18" customWidth="1"/>
    <col min="17" max="17" width="19.5703125" style="18" customWidth="1"/>
    <col min="18" max="19" width="20.42578125" style="18" customWidth="1"/>
    <col min="20" max="20" width="17.42578125" style="18" customWidth="1"/>
    <col min="21" max="21" width="16.140625" style="18" customWidth="1"/>
    <col min="22" max="23" width="18.5703125" style="18" customWidth="1"/>
    <col min="24" max="24" width="8.85546875" style="18" customWidth="1"/>
    <col min="25" max="25" width="14.5703125" style="18" customWidth="1"/>
    <col min="26" max="26" width="11.42578125" style="18"/>
    <col min="27" max="27" width="31.7109375" style="18" customWidth="1"/>
    <col min="28" max="16384" width="11.42578125" style="18"/>
  </cols>
  <sheetData>
    <row r="1" spans="1:37" ht="13.5" thickBot="1" x14ac:dyDescent="0.25">
      <c r="A1" s="1"/>
      <c r="B1" s="1"/>
      <c r="C1" s="1"/>
      <c r="D1" s="1"/>
      <c r="E1" s="1"/>
      <c r="F1" s="1"/>
      <c r="G1" s="1"/>
      <c r="H1" s="1"/>
      <c r="I1" s="1"/>
      <c r="J1" s="1"/>
      <c r="K1" s="1"/>
      <c r="L1" s="1"/>
      <c r="M1" s="1"/>
      <c r="N1" s="1"/>
      <c r="O1" s="1"/>
      <c r="P1" s="1"/>
      <c r="Q1" s="1"/>
      <c r="R1" s="1"/>
      <c r="S1" s="1"/>
      <c r="T1" s="1"/>
      <c r="U1" s="1"/>
    </row>
    <row r="2" spans="1:37" ht="12.75" customHeight="1" x14ac:dyDescent="0.2">
      <c r="A2" s="1"/>
      <c r="B2" s="1"/>
      <c r="C2" s="1"/>
      <c r="D2" s="1"/>
      <c r="E2" s="1"/>
      <c r="F2" s="1"/>
      <c r="G2" s="1"/>
      <c r="H2" s="1"/>
      <c r="I2" s="1"/>
      <c r="J2" s="1"/>
      <c r="K2" s="691"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L2" s="692"/>
      <c r="M2" s="692"/>
      <c r="N2" s="692"/>
      <c r="O2" s="692"/>
      <c r="P2" s="692"/>
      <c r="Q2" s="693"/>
      <c r="R2" s="62"/>
      <c r="S2" s="62"/>
    </row>
    <row r="3" spans="1:37" ht="18" x14ac:dyDescent="0.2">
      <c r="A3" s="1"/>
      <c r="B3" s="1"/>
      <c r="C3" s="1"/>
      <c r="D3" s="1"/>
      <c r="E3" s="1"/>
      <c r="F3" s="1"/>
      <c r="G3" s="1"/>
      <c r="H3" s="1"/>
      <c r="I3" s="4"/>
      <c r="J3" s="1"/>
      <c r="K3" s="694"/>
      <c r="L3" s="695"/>
      <c r="M3" s="695"/>
      <c r="N3" s="695"/>
      <c r="O3" s="695"/>
      <c r="P3" s="695"/>
      <c r="Q3" s="696"/>
      <c r="R3" s="62"/>
      <c r="S3" s="62"/>
    </row>
    <row r="4" spans="1:37" ht="12.75" customHeight="1" x14ac:dyDescent="0.2">
      <c r="A4" s="1"/>
      <c r="B4" s="1"/>
      <c r="C4" s="1"/>
      <c r="D4" s="1"/>
      <c r="E4" s="1"/>
      <c r="F4" s="1"/>
      <c r="H4" s="1"/>
      <c r="I4" s="1"/>
      <c r="J4" s="1"/>
      <c r="K4" s="694"/>
      <c r="L4" s="695"/>
      <c r="M4" s="695"/>
      <c r="N4" s="695"/>
      <c r="O4" s="695"/>
      <c r="P4" s="695"/>
      <c r="Q4" s="696"/>
      <c r="R4" s="62"/>
      <c r="S4" s="62"/>
      <c r="X4" s="396"/>
      <c r="Y4" s="396"/>
      <c r="Z4" s="394"/>
      <c r="AA4" s="396"/>
    </row>
    <row r="5" spans="1:37" ht="13.5" customHeight="1" thickBot="1" x14ac:dyDescent="0.25">
      <c r="A5" s="1"/>
      <c r="B5" s="1"/>
      <c r="C5" s="1"/>
      <c r="D5" s="1"/>
      <c r="E5" s="1"/>
      <c r="F5" s="1"/>
      <c r="G5" s="82"/>
      <c r="H5" s="1"/>
      <c r="I5" s="1"/>
      <c r="J5" s="1"/>
      <c r="K5" s="697"/>
      <c r="L5" s="698"/>
      <c r="M5" s="698"/>
      <c r="N5" s="698"/>
      <c r="O5" s="698"/>
      <c r="P5" s="698"/>
      <c r="Q5" s="699"/>
      <c r="R5" s="62"/>
      <c r="S5" s="62"/>
      <c r="X5" s="363"/>
      <c r="Y5" s="394"/>
      <c r="Z5" s="394"/>
      <c r="AA5" s="363"/>
    </row>
    <row r="6" spans="1:37" ht="18.75" customHeight="1" x14ac:dyDescent="0.2">
      <c r="A6" s="3"/>
      <c r="R6" s="3"/>
      <c r="S6" s="3"/>
      <c r="U6" s="3"/>
      <c r="X6" s="363"/>
      <c r="Y6" s="394"/>
      <c r="Z6" s="394"/>
      <c r="AA6" s="363"/>
    </row>
    <row r="7" spans="1:37" ht="18.75" customHeight="1" thickBot="1" x14ac:dyDescent="0.25">
      <c r="A7" s="4"/>
      <c r="Q7" s="13" t="s">
        <v>1</v>
      </c>
      <c r="R7" s="9"/>
      <c r="S7" s="9"/>
      <c r="U7" s="9"/>
      <c r="X7" s="363"/>
      <c r="Y7" s="394"/>
      <c r="Z7" s="394"/>
      <c r="AA7" s="363"/>
    </row>
    <row r="8" spans="1:37" ht="18.75" customHeight="1" thickTop="1" x14ac:dyDescent="0.2">
      <c r="A8" s="4"/>
      <c r="B8" s="60" t="s">
        <v>7</v>
      </c>
      <c r="C8" s="60"/>
      <c r="D8" s="60"/>
      <c r="E8" s="60"/>
      <c r="F8" s="60"/>
      <c r="G8" s="706" t="s">
        <v>211</v>
      </c>
      <c r="H8" s="706"/>
      <c r="I8" s="706"/>
      <c r="J8" s="706"/>
      <c r="K8" s="706"/>
      <c r="L8" s="706"/>
      <c r="M8" s="60"/>
      <c r="N8" s="60"/>
      <c r="O8" s="60"/>
      <c r="P8" s="60"/>
      <c r="Q8" s="29"/>
      <c r="R8" s="9"/>
      <c r="S8" s="9"/>
      <c r="U8" s="9"/>
      <c r="X8" s="363"/>
      <c r="Y8" s="394"/>
      <c r="Z8" s="394"/>
      <c r="AA8" s="363"/>
    </row>
    <row r="9" spans="1:37" ht="18.75" customHeight="1" x14ac:dyDescent="0.2">
      <c r="A9" s="4"/>
      <c r="B9" s="60"/>
      <c r="C9" s="60"/>
      <c r="D9" s="60"/>
      <c r="E9" s="60"/>
      <c r="F9" s="60"/>
      <c r="G9" s="708" t="s">
        <v>212</v>
      </c>
      <c r="H9" s="708"/>
      <c r="I9" s="707" t="str">
        <f>ENCUESTA!I10</f>
        <v>PRODUCTOS TEXTILES Y CUERO</v>
      </c>
      <c r="J9" s="707"/>
      <c r="K9" s="707"/>
      <c r="L9" s="707"/>
      <c r="M9" s="60"/>
      <c r="N9" s="60"/>
      <c r="O9" s="60"/>
      <c r="P9" s="60"/>
      <c r="Q9" s="60"/>
      <c r="R9" s="9"/>
      <c r="S9" s="9"/>
      <c r="T9" s="50"/>
      <c r="U9" s="9"/>
      <c r="X9" s="43"/>
      <c r="Y9" s="43"/>
      <c r="Z9" s="43"/>
      <c r="AA9" s="43"/>
    </row>
    <row r="10" spans="1:37" ht="23.25" x14ac:dyDescent="0.2">
      <c r="A10" s="1"/>
      <c r="B10" s="1"/>
      <c r="C10" s="1"/>
      <c r="D10" s="1"/>
      <c r="E10" s="1"/>
      <c r="F10" s="276"/>
      <c r="G10" s="60"/>
      <c r="H10" s="520" t="s">
        <v>213</v>
      </c>
      <c r="I10" s="707">
        <f>ENCUESTA!I11</f>
        <v>0</v>
      </c>
      <c r="J10" s="707"/>
      <c r="K10" s="707"/>
      <c r="L10" s="707"/>
      <c r="M10" s="707"/>
      <c r="N10" s="5"/>
      <c r="O10" s="5"/>
      <c r="P10" s="5"/>
      <c r="Q10" s="5"/>
      <c r="R10" s="5"/>
      <c r="S10" s="5"/>
      <c r="T10" s="5"/>
      <c r="U10" s="5"/>
      <c r="AK10" s="560"/>
    </row>
    <row r="11" spans="1:37" s="43" customFormat="1" ht="22.9" customHeight="1" x14ac:dyDescent="0.2">
      <c r="A11" s="30"/>
      <c r="B11" s="42" t="s">
        <v>134</v>
      </c>
      <c r="C11" s="41"/>
      <c r="D11" s="41"/>
      <c r="E11" s="41"/>
      <c r="F11" s="41"/>
      <c r="G11" s="41"/>
      <c r="H11" s="41"/>
      <c r="I11" s="41"/>
      <c r="J11" s="41"/>
      <c r="K11" s="41"/>
      <c r="L11" s="41"/>
      <c r="M11" s="41"/>
      <c r="N11" s="41"/>
      <c r="O11" s="41"/>
      <c r="P11" s="41"/>
      <c r="Q11" s="41"/>
      <c r="R11" s="41"/>
      <c r="S11" s="61"/>
      <c r="T11" s="61"/>
      <c r="U11" s="61"/>
      <c r="V11" s="61"/>
      <c r="W11" s="61"/>
      <c r="X11" s="18"/>
      <c r="Y11" s="18"/>
      <c r="Z11" s="18"/>
      <c r="AA11" s="18"/>
    </row>
    <row r="13" spans="1:37" x14ac:dyDescent="0.2">
      <c r="V13" s="394"/>
      <c r="W13" s="394"/>
      <c r="X13" s="394"/>
      <c r="Y13" s="394"/>
      <c r="Z13" s="394"/>
      <c r="AA13" s="394"/>
      <c r="AB13" s="395"/>
      <c r="AC13" s="394"/>
      <c r="AD13" s="394"/>
      <c r="AE13" s="394"/>
      <c r="AF13" s="394"/>
    </row>
    <row r="14" spans="1:37" ht="18" x14ac:dyDescent="0.2">
      <c r="B14" s="57" t="s">
        <v>117</v>
      </c>
      <c r="C14" s="58" t="s">
        <v>130</v>
      </c>
      <c r="D14" s="59"/>
      <c r="E14" s="44"/>
      <c r="F14" s="44"/>
      <c r="G14" s="44"/>
      <c r="H14" s="44"/>
      <c r="I14" s="44"/>
      <c r="J14" s="44"/>
      <c r="K14" s="44"/>
      <c r="L14" s="44"/>
      <c r="M14" s="44"/>
      <c r="N14" s="44"/>
      <c r="O14" s="44"/>
      <c r="P14" s="44"/>
      <c r="Q14" s="44"/>
      <c r="R14" s="44"/>
      <c r="S14" s="44"/>
      <c r="T14" s="44"/>
      <c r="V14" s="394"/>
      <c r="W14" s="394"/>
      <c r="X14" s="394"/>
      <c r="Y14" s="394"/>
      <c r="Z14" s="394"/>
      <c r="AA14" s="394"/>
      <c r="AB14" s="363"/>
      <c r="AC14" s="363"/>
      <c r="AD14" s="363"/>
      <c r="AE14" s="394"/>
      <c r="AF14" s="394"/>
    </row>
    <row r="15" spans="1:37" x14ac:dyDescent="0.2">
      <c r="V15" s="394"/>
      <c r="W15" s="394"/>
      <c r="X15" s="394"/>
      <c r="Y15" s="394"/>
      <c r="Z15" s="394"/>
      <c r="AA15" s="394"/>
      <c r="AB15" s="363"/>
      <c r="AC15" s="363"/>
      <c r="AD15" s="363"/>
      <c r="AE15" s="394"/>
      <c r="AF15" s="394"/>
    </row>
    <row r="16" spans="1:37" s="381" customFormat="1" ht="15" x14ac:dyDescent="0.2">
      <c r="B16" s="18"/>
      <c r="C16" s="37" t="s">
        <v>72</v>
      </c>
      <c r="D16" s="18"/>
      <c r="E16" s="18"/>
      <c r="F16" s="18"/>
      <c r="G16" s="18"/>
      <c r="H16" s="18"/>
      <c r="I16" s="18"/>
      <c r="J16" s="18"/>
      <c r="K16" s="18"/>
      <c r="L16" s="18"/>
      <c r="M16" s="18"/>
      <c r="N16" s="18"/>
      <c r="O16" s="18"/>
      <c r="P16" s="18"/>
      <c r="Q16" s="18"/>
      <c r="R16" s="18"/>
      <c r="S16" s="18"/>
      <c r="T16" s="18"/>
      <c r="U16" s="396"/>
      <c r="V16" s="396"/>
      <c r="W16" s="396"/>
      <c r="Z16" s="396"/>
      <c r="AA16" s="396"/>
      <c r="AB16" s="396"/>
    </row>
    <row r="17" spans="3:30" ht="13.5" thickBot="1" x14ac:dyDescent="0.25">
      <c r="U17" s="566"/>
      <c r="V17" s="394"/>
      <c r="W17" s="394"/>
      <c r="Z17" s="394"/>
      <c r="AA17" s="394"/>
      <c r="AB17" s="394"/>
    </row>
    <row r="18" spans="3:30" ht="48" thickBot="1" x14ac:dyDescent="0.25">
      <c r="C18" s="534" t="s">
        <v>109</v>
      </c>
      <c r="D18" s="518" t="s">
        <v>197</v>
      </c>
      <c r="E18" s="518" t="s">
        <v>189</v>
      </c>
      <c r="F18" s="518" t="s">
        <v>53</v>
      </c>
      <c r="G18" s="518" t="s">
        <v>54</v>
      </c>
      <c r="H18" s="518" t="s">
        <v>339</v>
      </c>
      <c r="I18" s="518" t="s">
        <v>168</v>
      </c>
      <c r="J18" s="518" t="s">
        <v>138</v>
      </c>
      <c r="K18" s="518" t="s">
        <v>272</v>
      </c>
      <c r="L18" s="518" t="s">
        <v>273</v>
      </c>
      <c r="M18" s="518" t="s">
        <v>576</v>
      </c>
      <c r="N18" s="518" t="s">
        <v>280</v>
      </c>
      <c r="O18" s="518" t="s">
        <v>306</v>
      </c>
      <c r="P18" s="518" t="s">
        <v>70</v>
      </c>
      <c r="Q18" s="518" t="s">
        <v>71</v>
      </c>
      <c r="R18" s="535" t="s">
        <v>530</v>
      </c>
      <c r="S18" s="566"/>
      <c r="T18" s="394"/>
      <c r="U18" s="394"/>
      <c r="X18" s="394"/>
      <c r="Y18" s="394"/>
      <c r="Z18" s="22" t="s">
        <v>274</v>
      </c>
    </row>
    <row r="19" spans="3:30" ht="15.75" x14ac:dyDescent="0.2">
      <c r="C19" s="550"/>
      <c r="D19" s="461"/>
      <c r="E19" s="461"/>
      <c r="F19" s="461"/>
      <c r="G19" s="461"/>
      <c r="H19" s="461"/>
      <c r="I19" s="461"/>
      <c r="J19" s="461"/>
      <c r="K19" s="461"/>
      <c r="L19" s="461"/>
      <c r="M19" s="551"/>
      <c r="N19" s="552"/>
      <c r="O19" s="553"/>
      <c r="P19" s="567"/>
      <c r="Q19" s="554"/>
      <c r="R19" s="253"/>
      <c r="S19" s="566"/>
      <c r="T19" s="394"/>
      <c r="U19" s="394"/>
      <c r="X19" s="394"/>
      <c r="Y19" s="394"/>
      <c r="Z19" s="22" t="s">
        <v>275</v>
      </c>
    </row>
    <row r="20" spans="3:30" ht="15.75" x14ac:dyDescent="0.2">
      <c r="C20" s="260"/>
      <c r="D20" s="366"/>
      <c r="E20" s="366"/>
      <c r="F20" s="366"/>
      <c r="G20" s="366"/>
      <c r="H20" s="366"/>
      <c r="I20" s="366"/>
      <c r="J20" s="366"/>
      <c r="K20" s="366"/>
      <c r="L20" s="366"/>
      <c r="M20" s="371"/>
      <c r="N20" s="372"/>
      <c r="O20" s="373"/>
      <c r="P20" s="373"/>
      <c r="Q20" s="374"/>
      <c r="R20" s="257"/>
      <c r="S20" s="566"/>
      <c r="T20" s="394"/>
      <c r="U20" s="394"/>
      <c r="X20" s="394"/>
      <c r="Y20" s="394"/>
      <c r="Z20" s="22" t="s">
        <v>276</v>
      </c>
    </row>
    <row r="21" spans="3:30" ht="15.75" x14ac:dyDescent="0.2">
      <c r="C21" s="527"/>
      <c r="D21" s="366"/>
      <c r="E21" s="366"/>
      <c r="F21" s="366"/>
      <c r="G21" s="366"/>
      <c r="H21" s="80"/>
      <c r="I21" s="80"/>
      <c r="J21" s="80"/>
      <c r="K21" s="80"/>
      <c r="L21" s="80"/>
      <c r="M21" s="81"/>
      <c r="N21" s="372"/>
      <c r="O21" s="373"/>
      <c r="P21" s="373"/>
      <c r="Q21" s="375"/>
      <c r="R21" s="257"/>
      <c r="T21" s="394"/>
      <c r="U21" s="394"/>
      <c r="V21" s="394"/>
      <c r="W21" s="566"/>
      <c r="X21" s="394"/>
      <c r="Y21" s="394"/>
      <c r="Z21" s="22" t="s">
        <v>277</v>
      </c>
      <c r="AA21" s="394"/>
      <c r="AB21" s="394"/>
      <c r="AC21" s="394"/>
      <c r="AD21" s="394"/>
    </row>
    <row r="22" spans="3:30" ht="13.9" customHeight="1" x14ac:dyDescent="0.2">
      <c r="C22" s="527"/>
      <c r="D22" s="366"/>
      <c r="E22" s="366"/>
      <c r="F22" s="366"/>
      <c r="G22" s="366"/>
      <c r="H22" s="80"/>
      <c r="I22" s="80"/>
      <c r="J22" s="80"/>
      <c r="K22" s="80"/>
      <c r="L22" s="80"/>
      <c r="M22" s="81"/>
      <c r="N22" s="372"/>
      <c r="O22" s="373"/>
      <c r="P22" s="373"/>
      <c r="Q22" s="375"/>
      <c r="R22" s="257"/>
      <c r="T22" s="394"/>
      <c r="U22" s="394"/>
      <c r="V22" s="394"/>
      <c r="W22" s="566"/>
      <c r="X22" s="394"/>
      <c r="Y22" s="394"/>
      <c r="Z22" s="22" t="s">
        <v>278</v>
      </c>
      <c r="AA22" s="394"/>
      <c r="AB22" s="394"/>
      <c r="AC22" s="394"/>
      <c r="AD22" s="394"/>
    </row>
    <row r="23" spans="3:30" ht="16.5" thickBot="1" x14ac:dyDescent="0.25">
      <c r="C23" s="529"/>
      <c r="D23" s="364"/>
      <c r="E23" s="364"/>
      <c r="F23" s="364"/>
      <c r="G23" s="364"/>
      <c r="H23" s="379"/>
      <c r="I23" s="379"/>
      <c r="J23" s="379"/>
      <c r="K23" s="379"/>
      <c r="L23" s="379"/>
      <c r="M23" s="92"/>
      <c r="N23" s="382"/>
      <c r="O23" s="383"/>
      <c r="P23" s="383"/>
      <c r="Q23" s="384"/>
      <c r="R23" s="259"/>
      <c r="T23" s="394"/>
      <c r="U23" s="394"/>
      <c r="V23" s="394"/>
      <c r="W23" s="566"/>
      <c r="X23" s="394"/>
      <c r="Y23" s="394"/>
      <c r="Z23" s="22" t="s">
        <v>279</v>
      </c>
      <c r="AA23" s="394"/>
      <c r="AB23" s="394"/>
      <c r="AC23" s="394"/>
      <c r="AD23" s="394"/>
    </row>
    <row r="24" spans="3:30" ht="16.5" thickBot="1" x14ac:dyDescent="0.25">
      <c r="C24" s="365"/>
      <c r="D24" s="385"/>
      <c r="E24" s="385"/>
      <c r="F24" s="385"/>
      <c r="G24" s="385"/>
      <c r="H24" s="365"/>
      <c r="I24" s="365"/>
      <c r="J24" s="365"/>
      <c r="K24" s="365"/>
      <c r="L24" s="365"/>
      <c r="M24" s="386"/>
      <c r="N24" s="465"/>
      <c r="O24" s="365"/>
      <c r="P24" s="466"/>
      <c r="Q24" s="467"/>
      <c r="R24" s="394"/>
      <c r="T24" s="394"/>
      <c r="U24" s="394"/>
      <c r="V24" s="394"/>
      <c r="W24" s="566"/>
      <c r="X24" s="394"/>
      <c r="Y24" s="394"/>
      <c r="Z24" s="394"/>
      <c r="AA24" s="394"/>
      <c r="AB24" s="394"/>
      <c r="AC24" s="394"/>
      <c r="AD24" s="394"/>
    </row>
    <row r="25" spans="3:30" ht="16.5" thickBot="1" x14ac:dyDescent="0.25">
      <c r="C25" s="664" t="s">
        <v>196</v>
      </c>
      <c r="D25" s="665"/>
      <c r="E25" s="37"/>
      <c r="F25" s="37"/>
      <c r="G25" s="37"/>
      <c r="H25" s="49"/>
      <c r="I25" s="49"/>
      <c r="J25" s="49"/>
      <c r="K25" s="49"/>
      <c r="L25" s="49"/>
      <c r="M25" s="49"/>
      <c r="N25" s="49"/>
      <c r="O25" s="49"/>
      <c r="P25" s="49"/>
      <c r="Q25" s="49"/>
      <c r="R25" s="49"/>
      <c r="T25" s="394"/>
      <c r="U25" s="394"/>
      <c r="V25" s="394"/>
      <c r="W25" s="566"/>
      <c r="X25" s="394"/>
      <c r="Y25" s="394"/>
      <c r="Z25" s="394"/>
      <c r="AA25" s="394"/>
      <c r="AB25" s="394"/>
      <c r="AC25" s="394"/>
      <c r="AD25" s="394"/>
    </row>
    <row r="26" spans="3:30" ht="15.75" thickBot="1" x14ac:dyDescent="0.25">
      <c r="C26" s="37"/>
      <c r="D26" s="49"/>
      <c r="E26" s="49"/>
      <c r="F26" s="49"/>
      <c r="G26" s="49"/>
      <c r="H26" s="49"/>
      <c r="I26" s="49"/>
      <c r="J26" s="49"/>
      <c r="K26" s="49"/>
      <c r="L26" s="49"/>
      <c r="M26" s="49"/>
      <c r="N26" s="49"/>
      <c r="O26" s="49"/>
      <c r="P26" s="49"/>
      <c r="Q26" s="49"/>
      <c r="R26" s="49"/>
      <c r="T26" s="394"/>
      <c r="U26" s="394"/>
      <c r="V26" s="394"/>
      <c r="W26" s="566"/>
      <c r="X26" s="394"/>
      <c r="Y26" s="394"/>
      <c r="Z26" s="394"/>
      <c r="AA26" s="394"/>
      <c r="AB26" s="394"/>
      <c r="AC26" s="394"/>
      <c r="AD26" s="394"/>
    </row>
    <row r="27" spans="3:30" ht="32.25" thickBot="1" x14ac:dyDescent="0.25">
      <c r="C27" s="411" t="s">
        <v>283</v>
      </c>
      <c r="D27" s="412" t="s">
        <v>106</v>
      </c>
      <c r="E27" s="412" t="s">
        <v>2</v>
      </c>
      <c r="F27" s="412" t="s">
        <v>11</v>
      </c>
      <c r="G27" s="412" t="s">
        <v>12</v>
      </c>
      <c r="H27" s="412" t="s">
        <v>13</v>
      </c>
      <c r="I27" s="412" t="s">
        <v>14</v>
      </c>
      <c r="J27" s="412" t="s">
        <v>15</v>
      </c>
      <c r="K27" s="412" t="s">
        <v>16</v>
      </c>
      <c r="L27" s="412" t="s">
        <v>17</v>
      </c>
      <c r="M27" s="412" t="s">
        <v>18</v>
      </c>
      <c r="N27" s="412" t="s">
        <v>89</v>
      </c>
      <c r="O27" s="412" t="s">
        <v>20</v>
      </c>
      <c r="P27" s="412" t="s">
        <v>21</v>
      </c>
      <c r="Q27" s="412" t="s">
        <v>22</v>
      </c>
      <c r="R27" s="94" t="s">
        <v>90</v>
      </c>
      <c r="T27" s="394"/>
      <c r="U27" s="394"/>
      <c r="V27" s="394"/>
      <c r="W27" s="566"/>
      <c r="X27" s="394"/>
      <c r="Y27" s="394"/>
      <c r="Z27" s="394"/>
      <c r="AA27" s="394"/>
      <c r="AB27" s="394"/>
      <c r="AC27" s="394"/>
      <c r="AD27" s="394"/>
    </row>
    <row r="28" spans="3:30" ht="15.75" x14ac:dyDescent="0.2">
      <c r="C28" s="681"/>
      <c r="D28" s="88" t="s">
        <v>107</v>
      </c>
      <c r="E28" s="88" t="s">
        <v>108</v>
      </c>
      <c r="F28" s="380"/>
      <c r="G28" s="380"/>
      <c r="H28" s="380"/>
      <c r="I28" s="380"/>
      <c r="J28" s="380"/>
      <c r="K28" s="380"/>
      <c r="L28" s="380"/>
      <c r="M28" s="380"/>
      <c r="N28" s="380"/>
      <c r="O28" s="380"/>
      <c r="P28" s="380"/>
      <c r="Q28" s="380"/>
      <c r="R28" s="246">
        <f t="shared" ref="R28:R37" si="0">SUM(F28:Q28)</f>
        <v>0</v>
      </c>
      <c r="T28" s="394"/>
      <c r="U28" s="394"/>
      <c r="V28" s="394"/>
      <c r="W28" s="566"/>
      <c r="X28" s="394"/>
      <c r="Y28" s="394"/>
      <c r="Z28" s="394"/>
      <c r="AA28" s="394"/>
      <c r="AB28" s="394"/>
      <c r="AC28" s="394"/>
      <c r="AD28" s="394"/>
    </row>
    <row r="29" spans="3:30" ht="16.5" thickBot="1" x14ac:dyDescent="0.25">
      <c r="C29" s="651"/>
      <c r="D29" s="91" t="s">
        <v>111</v>
      </c>
      <c r="E29" s="91" t="s">
        <v>190</v>
      </c>
      <c r="F29" s="92"/>
      <c r="G29" s="92"/>
      <c r="H29" s="92"/>
      <c r="I29" s="92"/>
      <c r="J29" s="92"/>
      <c r="K29" s="92"/>
      <c r="L29" s="92"/>
      <c r="M29" s="92"/>
      <c r="N29" s="92"/>
      <c r="O29" s="92"/>
      <c r="P29" s="92"/>
      <c r="Q29" s="92"/>
      <c r="R29" s="248">
        <f t="shared" si="0"/>
        <v>0</v>
      </c>
      <c r="T29" s="394"/>
      <c r="U29" s="394"/>
      <c r="V29" s="394"/>
      <c r="W29" s="566"/>
      <c r="X29" s="394"/>
      <c r="Y29" s="394"/>
      <c r="Z29" s="394"/>
      <c r="AA29" s="394"/>
      <c r="AB29" s="394"/>
      <c r="AC29" s="394"/>
      <c r="AD29" s="394"/>
    </row>
    <row r="30" spans="3:30" ht="15.75" x14ac:dyDescent="0.2">
      <c r="C30" s="681"/>
      <c r="D30" s="88" t="s">
        <v>107</v>
      </c>
      <c r="E30" s="88" t="s">
        <v>108</v>
      </c>
      <c r="F30" s="380"/>
      <c r="G30" s="380"/>
      <c r="H30" s="380"/>
      <c r="I30" s="380"/>
      <c r="J30" s="380"/>
      <c r="K30" s="380"/>
      <c r="L30" s="380"/>
      <c r="M30" s="380"/>
      <c r="N30" s="380"/>
      <c r="O30" s="380"/>
      <c r="P30" s="380"/>
      <c r="Q30" s="380"/>
      <c r="R30" s="89">
        <f t="shared" si="0"/>
        <v>0</v>
      </c>
      <c r="T30" s="394"/>
      <c r="U30" s="394"/>
      <c r="V30" s="394"/>
      <c r="W30" s="566"/>
      <c r="X30" s="394"/>
      <c r="Y30" s="394"/>
      <c r="Z30" s="394"/>
      <c r="AA30" s="394"/>
      <c r="AB30" s="394"/>
      <c r="AC30" s="394"/>
      <c r="AD30" s="394"/>
    </row>
    <row r="31" spans="3:30" ht="16.5" thickBot="1" x14ac:dyDescent="0.25">
      <c r="C31" s="651"/>
      <c r="D31" s="91" t="s">
        <v>111</v>
      </c>
      <c r="E31" s="91" t="s">
        <v>190</v>
      </c>
      <c r="F31" s="92"/>
      <c r="G31" s="92"/>
      <c r="H31" s="92"/>
      <c r="I31" s="92"/>
      <c r="J31" s="92"/>
      <c r="K31" s="92"/>
      <c r="L31" s="92"/>
      <c r="M31" s="92"/>
      <c r="N31" s="92"/>
      <c r="O31" s="92"/>
      <c r="P31" s="92"/>
      <c r="Q31" s="92"/>
      <c r="R31" s="93">
        <f t="shared" si="0"/>
        <v>0</v>
      </c>
      <c r="T31" s="394"/>
      <c r="U31" s="394"/>
      <c r="V31" s="394"/>
      <c r="W31" s="566"/>
      <c r="X31" s="394"/>
      <c r="Y31" s="394"/>
      <c r="Z31" s="394"/>
      <c r="AA31" s="394"/>
      <c r="AB31" s="394"/>
      <c r="AC31" s="394"/>
      <c r="AD31" s="394"/>
    </row>
    <row r="32" spans="3:30" ht="15.75" x14ac:dyDescent="0.2">
      <c r="C32" s="687"/>
      <c r="D32" s="88" t="s">
        <v>107</v>
      </c>
      <c r="E32" s="88" t="s">
        <v>108</v>
      </c>
      <c r="F32" s="380"/>
      <c r="G32" s="380"/>
      <c r="H32" s="380"/>
      <c r="I32" s="380"/>
      <c r="J32" s="380"/>
      <c r="K32" s="380"/>
      <c r="L32" s="380"/>
      <c r="M32" s="380"/>
      <c r="N32" s="380"/>
      <c r="O32" s="380"/>
      <c r="P32" s="380"/>
      <c r="Q32" s="380"/>
      <c r="R32" s="89">
        <f t="shared" si="0"/>
        <v>0</v>
      </c>
      <c r="T32" s="394"/>
      <c r="U32" s="394"/>
      <c r="V32" s="394"/>
      <c r="W32" s="566"/>
      <c r="X32" s="394"/>
      <c r="Y32" s="394"/>
      <c r="Z32" s="394"/>
      <c r="AA32" s="394"/>
      <c r="AB32" s="394"/>
      <c r="AC32" s="394"/>
      <c r="AD32" s="394"/>
    </row>
    <row r="33" spans="2:50" ht="16.5" thickBot="1" x14ac:dyDescent="0.25">
      <c r="C33" s="689"/>
      <c r="D33" s="91" t="s">
        <v>111</v>
      </c>
      <c r="E33" s="91" t="s">
        <v>190</v>
      </c>
      <c r="F33" s="92"/>
      <c r="G33" s="92"/>
      <c r="H33" s="92"/>
      <c r="I33" s="92"/>
      <c r="J33" s="92"/>
      <c r="K33" s="92"/>
      <c r="L33" s="92"/>
      <c r="M33" s="92"/>
      <c r="N33" s="92"/>
      <c r="O33" s="92"/>
      <c r="P33" s="92"/>
      <c r="Q33" s="92"/>
      <c r="R33" s="93">
        <f t="shared" si="0"/>
        <v>0</v>
      </c>
      <c r="T33" s="394"/>
      <c r="U33" s="394"/>
      <c r="V33" s="394"/>
      <c r="W33" s="566"/>
      <c r="X33" s="394"/>
      <c r="Y33" s="394"/>
      <c r="Z33" s="394"/>
      <c r="AA33" s="394"/>
      <c r="AB33" s="394"/>
      <c r="AC33" s="394"/>
      <c r="AD33" s="394"/>
    </row>
    <row r="34" spans="2:50" ht="15.75" x14ac:dyDescent="0.2">
      <c r="C34" s="681"/>
      <c r="D34" s="88" t="s">
        <v>107</v>
      </c>
      <c r="E34" s="88" t="s">
        <v>108</v>
      </c>
      <c r="F34" s="380"/>
      <c r="G34" s="380"/>
      <c r="H34" s="380"/>
      <c r="I34" s="380"/>
      <c r="J34" s="380"/>
      <c r="K34" s="380"/>
      <c r="L34" s="380"/>
      <c r="M34" s="380"/>
      <c r="N34" s="380"/>
      <c r="O34" s="380"/>
      <c r="P34" s="380"/>
      <c r="Q34" s="380"/>
      <c r="R34" s="89">
        <f t="shared" si="0"/>
        <v>0</v>
      </c>
      <c r="T34" s="394"/>
      <c r="U34" s="394"/>
      <c r="V34" s="394"/>
      <c r="W34" s="566"/>
      <c r="X34" s="394"/>
      <c r="Y34" s="394"/>
      <c r="Z34" s="394"/>
      <c r="AA34" s="394"/>
      <c r="AB34" s="394"/>
      <c r="AC34" s="394"/>
      <c r="AD34" s="394"/>
    </row>
    <row r="35" spans="2:50" ht="16.5" thickBot="1" x14ac:dyDescent="0.25">
      <c r="C35" s="651"/>
      <c r="D35" s="91" t="s">
        <v>111</v>
      </c>
      <c r="E35" s="91" t="s">
        <v>190</v>
      </c>
      <c r="F35" s="92"/>
      <c r="G35" s="92"/>
      <c r="H35" s="92"/>
      <c r="I35" s="92"/>
      <c r="J35" s="92"/>
      <c r="K35" s="92"/>
      <c r="L35" s="92"/>
      <c r="M35" s="92"/>
      <c r="N35" s="92"/>
      <c r="O35" s="92"/>
      <c r="P35" s="92"/>
      <c r="Q35" s="92"/>
      <c r="R35" s="93">
        <f t="shared" si="0"/>
        <v>0</v>
      </c>
      <c r="T35" s="394"/>
      <c r="U35" s="394"/>
      <c r="V35" s="394"/>
      <c r="W35" s="566"/>
      <c r="X35" s="394"/>
      <c r="Y35" s="394"/>
      <c r="Z35" s="394"/>
      <c r="AA35" s="394"/>
      <c r="AB35" s="394"/>
      <c r="AC35" s="394"/>
      <c r="AD35" s="394"/>
    </row>
    <row r="36" spans="2:50" ht="15.75" x14ac:dyDescent="0.2">
      <c r="C36" s="687"/>
      <c r="D36" s="88" t="s">
        <v>107</v>
      </c>
      <c r="E36" s="88" t="s">
        <v>108</v>
      </c>
      <c r="F36" s="380"/>
      <c r="G36" s="380"/>
      <c r="H36" s="380"/>
      <c r="I36" s="380"/>
      <c r="J36" s="380"/>
      <c r="K36" s="380"/>
      <c r="L36" s="380"/>
      <c r="M36" s="380"/>
      <c r="N36" s="380"/>
      <c r="O36" s="380"/>
      <c r="P36" s="380"/>
      <c r="Q36" s="380"/>
      <c r="R36" s="89">
        <f t="shared" si="0"/>
        <v>0</v>
      </c>
      <c r="T36" s="394"/>
      <c r="U36" s="394"/>
      <c r="V36" s="394"/>
      <c r="W36" s="566"/>
      <c r="X36" s="394"/>
      <c r="Y36" s="394"/>
      <c r="Z36" s="394"/>
      <c r="AA36" s="394"/>
      <c r="AB36" s="394"/>
      <c r="AC36" s="394"/>
      <c r="AD36" s="394"/>
    </row>
    <row r="37" spans="2:50" ht="16.5" thickBot="1" x14ac:dyDescent="0.25">
      <c r="C37" s="689"/>
      <c r="D37" s="91" t="s">
        <v>111</v>
      </c>
      <c r="E37" s="91" t="s">
        <v>190</v>
      </c>
      <c r="F37" s="92"/>
      <c r="G37" s="92"/>
      <c r="H37" s="92"/>
      <c r="I37" s="92"/>
      <c r="J37" s="92"/>
      <c r="K37" s="92"/>
      <c r="L37" s="92"/>
      <c r="M37" s="92"/>
      <c r="N37" s="92"/>
      <c r="O37" s="92"/>
      <c r="P37" s="92"/>
      <c r="Q37" s="92"/>
      <c r="R37" s="93">
        <f t="shared" si="0"/>
        <v>0</v>
      </c>
      <c r="T37" s="394"/>
      <c r="U37" s="394"/>
      <c r="V37" s="394"/>
      <c r="W37" s="566"/>
      <c r="X37" s="394"/>
      <c r="Y37" s="394"/>
      <c r="Z37" s="394"/>
      <c r="AA37" s="394"/>
      <c r="AB37" s="394"/>
      <c r="AC37" s="394"/>
      <c r="AD37" s="394"/>
    </row>
    <row r="38" spans="2:50" ht="15.75" x14ac:dyDescent="0.2">
      <c r="C38" s="365"/>
      <c r="D38" s="385"/>
      <c r="E38" s="385"/>
      <c r="F38" s="385"/>
      <c r="G38" s="385"/>
      <c r="H38" s="365"/>
      <c r="I38" s="365"/>
      <c r="J38" s="365"/>
      <c r="K38" s="365"/>
      <c r="L38" s="365"/>
      <c r="M38" s="386"/>
      <c r="N38" s="465"/>
      <c r="O38" s="365"/>
      <c r="P38" s="466"/>
      <c r="Q38" s="467"/>
      <c r="R38" s="394"/>
      <c r="T38" s="394"/>
      <c r="U38" s="394"/>
      <c r="V38" s="394"/>
      <c r="W38" s="566"/>
      <c r="X38" s="394"/>
      <c r="Y38" s="394"/>
      <c r="Z38" s="394"/>
      <c r="AA38" s="394"/>
      <c r="AB38" s="394"/>
      <c r="AC38" s="394"/>
      <c r="AD38" s="394"/>
    </row>
    <row r="39" spans="2:50" ht="14.45" customHeight="1" x14ac:dyDescent="0.2">
      <c r="V39" s="394"/>
      <c r="W39" s="394"/>
      <c r="X39" s="397"/>
      <c r="Y39" s="564"/>
      <c r="Z39" s="394"/>
      <c r="AA39" s="394"/>
      <c r="AB39" s="394"/>
      <c r="AC39" s="394"/>
      <c r="AD39" s="394"/>
      <c r="AE39" s="394"/>
      <c r="AF39" s="394"/>
    </row>
    <row r="40" spans="2:50" ht="18" x14ac:dyDescent="0.2">
      <c r="B40" s="57" t="s">
        <v>118</v>
      </c>
      <c r="C40" s="58" t="s">
        <v>532</v>
      </c>
      <c r="D40" s="63"/>
      <c r="E40" s="56"/>
      <c r="F40" s="64"/>
      <c r="G40" s="44"/>
      <c r="H40" s="44"/>
      <c r="I40" s="44"/>
      <c r="J40" s="44"/>
      <c r="K40" s="44"/>
      <c r="L40" s="44"/>
      <c r="M40" s="44"/>
      <c r="N40" s="44"/>
      <c r="O40" s="44"/>
      <c r="P40" s="44"/>
      <c r="Q40" s="44"/>
      <c r="R40" s="44"/>
      <c r="S40" s="44"/>
      <c r="T40" s="44"/>
      <c r="X40" s="394"/>
      <c r="Y40" s="394"/>
      <c r="Z40" s="394"/>
      <c r="AA40" s="394"/>
      <c r="AB40" s="394"/>
      <c r="AC40" s="394"/>
      <c r="AD40" s="394"/>
      <c r="AE40" s="394"/>
      <c r="AF40" s="394"/>
      <c r="AG40" s="394"/>
      <c r="AH40" s="394"/>
      <c r="AI40" s="394"/>
      <c r="AJ40" s="394"/>
      <c r="AK40" s="394"/>
      <c r="AL40" s="394"/>
      <c r="AM40" s="394"/>
      <c r="AN40" s="394"/>
      <c r="AO40" s="394"/>
      <c r="AP40" s="394"/>
      <c r="AQ40" s="394"/>
      <c r="AR40" s="394"/>
      <c r="AS40" s="394"/>
      <c r="AT40" s="394"/>
      <c r="AU40" s="394"/>
      <c r="AV40" s="394"/>
      <c r="AW40" s="394"/>
      <c r="AX40" s="394"/>
    </row>
    <row r="42" spans="2:50" ht="15" x14ac:dyDescent="0.2">
      <c r="C42" s="37" t="s">
        <v>139</v>
      </c>
    </row>
    <row r="43" spans="2:50" ht="15.75" thickBot="1" x14ac:dyDescent="0.25">
      <c r="C43" s="37"/>
    </row>
    <row r="44" spans="2:50" ht="26.25" customHeight="1" thickBot="1" x14ac:dyDescent="0.25">
      <c r="D44" s="746" t="s">
        <v>579</v>
      </c>
      <c r="E44" s="747"/>
      <c r="F44" s="747"/>
      <c r="G44" s="748"/>
      <c r="H44" s="746" t="s">
        <v>577</v>
      </c>
      <c r="I44" s="747"/>
      <c r="J44" s="747"/>
      <c r="K44" s="747"/>
      <c r="L44" s="747"/>
      <c r="M44" s="747"/>
      <c r="N44" s="747"/>
      <c r="O44" s="747"/>
      <c r="P44" s="747"/>
      <c r="Q44" s="747"/>
      <c r="R44" s="747"/>
      <c r="S44" s="747"/>
      <c r="T44" s="748"/>
    </row>
    <row r="45" spans="2:50" s="337" customFormat="1" ht="48" thickBot="1" x14ac:dyDescent="0.25">
      <c r="C45" s="534" t="s">
        <v>282</v>
      </c>
      <c r="D45" s="518" t="s">
        <v>53</v>
      </c>
      <c r="E45" s="518" t="s">
        <v>54</v>
      </c>
      <c r="F45" s="518" t="s">
        <v>189</v>
      </c>
      <c r="G45" s="533" t="s">
        <v>271</v>
      </c>
      <c r="H45" s="534" t="s">
        <v>53</v>
      </c>
      <c r="I45" s="518" t="s">
        <v>54</v>
      </c>
      <c r="J45" s="518" t="s">
        <v>0</v>
      </c>
      <c r="K45" s="518" t="s">
        <v>168</v>
      </c>
      <c r="L45" s="518" t="s">
        <v>138</v>
      </c>
      <c r="M45" s="518" t="s">
        <v>578</v>
      </c>
      <c r="N45" s="518" t="s">
        <v>273</v>
      </c>
      <c r="O45" s="518" t="s">
        <v>576</v>
      </c>
      <c r="P45" s="518" t="s">
        <v>280</v>
      </c>
      <c r="Q45" s="518" t="s">
        <v>306</v>
      </c>
      <c r="R45" s="518" t="s">
        <v>580</v>
      </c>
      <c r="S45" s="518" t="s">
        <v>71</v>
      </c>
      <c r="T45" s="535" t="s">
        <v>530</v>
      </c>
      <c r="U45" s="407"/>
      <c r="V45" s="531"/>
      <c r="W45" s="531"/>
      <c r="X45" s="18"/>
      <c r="Y45" s="407"/>
    </row>
    <row r="46" spans="2:50" ht="15.75" x14ac:dyDescent="0.2">
      <c r="C46" s="528"/>
      <c r="D46" s="380"/>
      <c r="E46" s="380"/>
      <c r="F46" s="380"/>
      <c r="G46" s="464"/>
      <c r="H46" s="528"/>
      <c r="I46" s="380"/>
      <c r="J46" s="380"/>
      <c r="K46" s="380"/>
      <c r="L46" s="380"/>
      <c r="M46" s="461"/>
      <c r="N46" s="380"/>
      <c r="O46" s="380"/>
      <c r="P46" s="380"/>
      <c r="Q46" s="553"/>
      <c r="R46" s="380"/>
      <c r="S46" s="380"/>
      <c r="T46" s="378"/>
      <c r="U46" s="394"/>
      <c r="V46" s="365"/>
      <c r="W46" s="365"/>
      <c r="Y46" s="394"/>
    </row>
    <row r="47" spans="2:50" ht="15.75" x14ac:dyDescent="0.2">
      <c r="C47" s="527"/>
      <c r="D47" s="80"/>
      <c r="E47" s="80"/>
      <c r="F47" s="80"/>
      <c r="G47" s="270"/>
      <c r="H47" s="527"/>
      <c r="I47" s="80"/>
      <c r="J47" s="80"/>
      <c r="K47" s="80"/>
      <c r="L47" s="283"/>
      <c r="M47" s="366"/>
      <c r="N47" s="283"/>
      <c r="O47" s="80"/>
      <c r="P47" s="271"/>
      <c r="Q47" s="373"/>
      <c r="R47" s="366"/>
      <c r="S47" s="366"/>
      <c r="T47" s="462"/>
      <c r="U47" s="394"/>
      <c r="V47" s="365"/>
      <c r="W47" s="385"/>
      <c r="Y47" s="394"/>
    </row>
    <row r="48" spans="2:50" ht="15.75" x14ac:dyDescent="0.2">
      <c r="C48" s="527"/>
      <c r="D48" s="80"/>
      <c r="E48" s="80"/>
      <c r="F48" s="80"/>
      <c r="G48" s="270"/>
      <c r="H48" s="527"/>
      <c r="I48" s="80"/>
      <c r="J48" s="80"/>
      <c r="K48" s="80"/>
      <c r="L48" s="283"/>
      <c r="M48" s="366"/>
      <c r="N48" s="283"/>
      <c r="O48" s="80"/>
      <c r="P48" s="271"/>
      <c r="Q48" s="373"/>
      <c r="R48" s="366"/>
      <c r="S48" s="366"/>
      <c r="T48" s="462"/>
      <c r="U48" s="394"/>
      <c r="V48" s="365"/>
      <c r="W48" s="385"/>
      <c r="X48" s="365"/>
      <c r="Y48" s="394"/>
    </row>
    <row r="49" spans="3:27" ht="15.75" x14ac:dyDescent="0.2">
      <c r="C49" s="527"/>
      <c r="D49" s="80"/>
      <c r="E49" s="80"/>
      <c r="F49" s="80"/>
      <c r="G49" s="270"/>
      <c r="H49" s="527"/>
      <c r="I49" s="80"/>
      <c r="J49" s="80"/>
      <c r="K49" s="80"/>
      <c r="L49" s="283"/>
      <c r="M49" s="366"/>
      <c r="N49" s="283"/>
      <c r="O49" s="80"/>
      <c r="P49" s="271"/>
      <c r="Q49" s="373"/>
      <c r="R49" s="366"/>
      <c r="S49" s="366"/>
      <c r="T49" s="462"/>
      <c r="U49" s="394"/>
      <c r="V49" s="365"/>
      <c r="W49" s="385"/>
      <c r="X49" s="365"/>
      <c r="Y49" s="394"/>
    </row>
    <row r="50" spans="3:27" ht="16.5" thickBot="1" x14ac:dyDescent="0.25">
      <c r="C50" s="529"/>
      <c r="D50" s="379"/>
      <c r="E50" s="379"/>
      <c r="F50" s="379"/>
      <c r="G50" s="273"/>
      <c r="H50" s="529"/>
      <c r="I50" s="379"/>
      <c r="J50" s="379"/>
      <c r="K50" s="379"/>
      <c r="L50" s="359"/>
      <c r="M50" s="364"/>
      <c r="N50" s="359"/>
      <c r="O50" s="379"/>
      <c r="P50" s="274"/>
      <c r="Q50" s="383"/>
      <c r="R50" s="364"/>
      <c r="S50" s="364"/>
      <c r="T50" s="463"/>
      <c r="U50" s="394"/>
      <c r="V50" s="365"/>
      <c r="W50" s="385"/>
      <c r="X50" s="365"/>
      <c r="Y50" s="394"/>
    </row>
    <row r="51" spans="3:27" ht="16.5" thickBot="1" x14ac:dyDescent="0.25">
      <c r="C51" s="365"/>
      <c r="D51" s="365"/>
      <c r="E51" s="365"/>
      <c r="F51" s="365"/>
      <c r="G51" s="365"/>
      <c r="H51" s="365"/>
      <c r="I51" s="365"/>
      <c r="J51" s="365"/>
      <c r="K51" s="365"/>
      <c r="L51" s="387"/>
      <c r="M51" s="385"/>
      <c r="N51" s="387"/>
      <c r="O51" s="365"/>
      <c r="P51" s="400"/>
      <c r="Q51" s="389"/>
      <c r="R51" s="385"/>
      <c r="S51" s="394"/>
      <c r="T51" s="385"/>
      <c r="U51" s="385"/>
      <c r="V51" s="385"/>
      <c r="W51" s="394"/>
      <c r="X51" s="365"/>
      <c r="Y51" s="385"/>
      <c r="Z51" s="365"/>
      <c r="AA51" s="394"/>
    </row>
    <row r="52" spans="3:27" ht="16.5" thickBot="1" x14ac:dyDescent="0.25">
      <c r="C52" s="664" t="s">
        <v>196</v>
      </c>
      <c r="D52" s="665"/>
      <c r="E52" s="37"/>
      <c r="F52" s="37"/>
      <c r="G52" s="37"/>
      <c r="H52" s="49"/>
      <c r="I52" s="49"/>
      <c r="J52" s="49"/>
      <c r="K52" s="49"/>
      <c r="L52" s="49"/>
      <c r="M52" s="49"/>
      <c r="N52" s="49"/>
      <c r="O52" s="49"/>
      <c r="P52" s="49"/>
      <c r="Q52" s="49"/>
      <c r="R52" s="49"/>
      <c r="S52" s="394"/>
      <c r="T52" s="385"/>
      <c r="U52" s="385"/>
      <c r="V52" s="385"/>
      <c r="W52" s="394"/>
      <c r="X52" s="365"/>
      <c r="Y52" s="385"/>
      <c r="Z52" s="365"/>
      <c r="AA52" s="394"/>
    </row>
    <row r="53" spans="3:27" ht="16.5" thickBot="1" x14ac:dyDescent="0.25">
      <c r="C53" s="37"/>
      <c r="D53" s="49"/>
      <c r="E53" s="49"/>
      <c r="F53" s="49"/>
      <c r="G53" s="49"/>
      <c r="H53" s="49"/>
      <c r="I53" s="49"/>
      <c r="J53" s="49"/>
      <c r="K53" s="49"/>
      <c r="L53" s="49"/>
      <c r="M53" s="49"/>
      <c r="N53" s="49"/>
      <c r="O53" s="49"/>
      <c r="P53" s="49"/>
      <c r="Q53" s="49"/>
      <c r="R53" s="49"/>
      <c r="S53" s="394"/>
      <c r="T53" s="385"/>
      <c r="U53" s="385"/>
      <c r="V53" s="385"/>
      <c r="W53" s="394"/>
      <c r="X53" s="365"/>
      <c r="Y53" s="385"/>
      <c r="Z53" s="365"/>
      <c r="AA53" s="394"/>
    </row>
    <row r="54" spans="3:27" ht="32.25" thickBot="1" x14ac:dyDescent="0.25">
      <c r="C54" s="411" t="s">
        <v>283</v>
      </c>
      <c r="D54" s="412" t="s">
        <v>106</v>
      </c>
      <c r="E54" s="412" t="s">
        <v>2</v>
      </c>
      <c r="F54" s="412" t="s">
        <v>11</v>
      </c>
      <c r="G54" s="412" t="s">
        <v>12</v>
      </c>
      <c r="H54" s="412" t="s">
        <v>13</v>
      </c>
      <c r="I54" s="412" t="s">
        <v>14</v>
      </c>
      <c r="J54" s="412" t="s">
        <v>15</v>
      </c>
      <c r="K54" s="412" t="s">
        <v>16</v>
      </c>
      <c r="L54" s="412" t="s">
        <v>17</v>
      </c>
      <c r="M54" s="412" t="s">
        <v>18</v>
      </c>
      <c r="N54" s="412" t="s">
        <v>89</v>
      </c>
      <c r="O54" s="412" t="s">
        <v>20</v>
      </c>
      <c r="P54" s="412" t="s">
        <v>21</v>
      </c>
      <c r="Q54" s="412" t="s">
        <v>22</v>
      </c>
      <c r="R54" s="94" t="s">
        <v>90</v>
      </c>
      <c r="S54" s="394"/>
      <c r="T54" s="385"/>
      <c r="U54" s="385"/>
      <c r="V54" s="385"/>
      <c r="W54" s="394"/>
      <c r="X54" s="365"/>
      <c r="Y54" s="385"/>
      <c r="Z54" s="365"/>
      <c r="AA54" s="394"/>
    </row>
    <row r="55" spans="3:27" ht="15.75" x14ac:dyDescent="0.2">
      <c r="C55" s="681"/>
      <c r="D55" s="88" t="s">
        <v>107</v>
      </c>
      <c r="E55" s="88" t="s">
        <v>108</v>
      </c>
      <c r="F55" s="380"/>
      <c r="G55" s="380"/>
      <c r="H55" s="380"/>
      <c r="I55" s="380"/>
      <c r="J55" s="380"/>
      <c r="K55" s="380"/>
      <c r="L55" s="380"/>
      <c r="M55" s="380"/>
      <c r="N55" s="380"/>
      <c r="O55" s="380"/>
      <c r="P55" s="380"/>
      <c r="Q55" s="380"/>
      <c r="R55" s="246">
        <f t="shared" ref="R55:R64" si="1">SUM(F55:Q55)</f>
        <v>0</v>
      </c>
      <c r="S55" s="394"/>
      <c r="T55" s="385"/>
      <c r="U55" s="385"/>
      <c r="V55" s="385"/>
      <c r="W55" s="394"/>
      <c r="X55" s="365"/>
      <c r="Y55" s="385"/>
      <c r="Z55" s="365"/>
      <c r="AA55" s="394"/>
    </row>
    <row r="56" spans="3:27" ht="16.5" thickBot="1" x14ac:dyDescent="0.25">
      <c r="C56" s="651"/>
      <c r="D56" s="91" t="s">
        <v>111</v>
      </c>
      <c r="E56" s="91" t="s">
        <v>190</v>
      </c>
      <c r="F56" s="92"/>
      <c r="G56" s="92"/>
      <c r="H56" s="92"/>
      <c r="I56" s="92"/>
      <c r="J56" s="92"/>
      <c r="K56" s="92"/>
      <c r="L56" s="92"/>
      <c r="M56" s="92"/>
      <c r="N56" s="92"/>
      <c r="O56" s="92"/>
      <c r="P56" s="92"/>
      <c r="Q56" s="92"/>
      <c r="R56" s="248">
        <f t="shared" si="1"/>
        <v>0</v>
      </c>
      <c r="S56" s="394"/>
      <c r="T56" s="385"/>
      <c r="U56" s="385"/>
      <c r="V56" s="385"/>
      <c r="W56" s="394"/>
      <c r="X56" s="365"/>
      <c r="Y56" s="385"/>
      <c r="Z56" s="365"/>
      <c r="AA56" s="394"/>
    </row>
    <row r="57" spans="3:27" ht="15.75" x14ac:dyDescent="0.2">
      <c r="C57" s="681"/>
      <c r="D57" s="88" t="s">
        <v>107</v>
      </c>
      <c r="E57" s="88" t="s">
        <v>108</v>
      </c>
      <c r="F57" s="380"/>
      <c r="G57" s="380"/>
      <c r="H57" s="380"/>
      <c r="I57" s="380"/>
      <c r="J57" s="380"/>
      <c r="K57" s="380"/>
      <c r="L57" s="380"/>
      <c r="M57" s="380"/>
      <c r="N57" s="380"/>
      <c r="O57" s="380"/>
      <c r="P57" s="380"/>
      <c r="Q57" s="380"/>
      <c r="R57" s="89">
        <f t="shared" si="1"/>
        <v>0</v>
      </c>
      <c r="S57" s="394"/>
      <c r="T57" s="385"/>
      <c r="U57" s="385"/>
      <c r="V57" s="385"/>
      <c r="W57" s="394"/>
      <c r="X57" s="365"/>
      <c r="Y57" s="385"/>
      <c r="Z57" s="365"/>
      <c r="AA57" s="394"/>
    </row>
    <row r="58" spans="3:27" ht="16.5" thickBot="1" x14ac:dyDescent="0.25">
      <c r="C58" s="651"/>
      <c r="D58" s="91" t="s">
        <v>111</v>
      </c>
      <c r="E58" s="91" t="s">
        <v>190</v>
      </c>
      <c r="F58" s="92"/>
      <c r="G58" s="92"/>
      <c r="H58" s="92"/>
      <c r="I58" s="92"/>
      <c r="J58" s="92"/>
      <c r="K58" s="92"/>
      <c r="L58" s="92"/>
      <c r="M58" s="92"/>
      <c r="N58" s="92"/>
      <c r="O58" s="92"/>
      <c r="P58" s="92"/>
      <c r="Q58" s="92"/>
      <c r="R58" s="93">
        <f t="shared" si="1"/>
        <v>0</v>
      </c>
      <c r="S58" s="394"/>
      <c r="T58" s="385"/>
      <c r="U58" s="385"/>
      <c r="V58" s="385"/>
      <c r="W58" s="394"/>
      <c r="X58" s="365"/>
      <c r="Y58" s="385"/>
      <c r="Z58" s="365"/>
      <c r="AA58" s="394"/>
    </row>
    <row r="59" spans="3:27" ht="15.75" x14ac:dyDescent="0.2">
      <c r="C59" s="687"/>
      <c r="D59" s="88" t="s">
        <v>107</v>
      </c>
      <c r="E59" s="88" t="s">
        <v>108</v>
      </c>
      <c r="F59" s="380"/>
      <c r="G59" s="380"/>
      <c r="H59" s="380"/>
      <c r="I59" s="380"/>
      <c r="J59" s="380"/>
      <c r="K59" s="380"/>
      <c r="L59" s="380"/>
      <c r="M59" s="380"/>
      <c r="N59" s="380"/>
      <c r="O59" s="380"/>
      <c r="P59" s="380"/>
      <c r="Q59" s="380"/>
      <c r="R59" s="89">
        <f t="shared" si="1"/>
        <v>0</v>
      </c>
      <c r="S59" s="394"/>
      <c r="T59" s="385"/>
      <c r="U59" s="385"/>
      <c r="V59" s="385"/>
      <c r="W59" s="394"/>
      <c r="X59" s="365"/>
      <c r="Y59" s="385"/>
      <c r="Z59" s="365"/>
      <c r="AA59" s="394"/>
    </row>
    <row r="60" spans="3:27" ht="16.5" thickBot="1" x14ac:dyDescent="0.25">
      <c r="C60" s="689"/>
      <c r="D60" s="91" t="s">
        <v>111</v>
      </c>
      <c r="E60" s="91" t="s">
        <v>190</v>
      </c>
      <c r="F60" s="92"/>
      <c r="G60" s="92"/>
      <c r="H60" s="92"/>
      <c r="I60" s="92"/>
      <c r="J60" s="92"/>
      <c r="K60" s="92"/>
      <c r="L60" s="92"/>
      <c r="M60" s="92"/>
      <c r="N60" s="92"/>
      <c r="O60" s="92"/>
      <c r="P60" s="92"/>
      <c r="Q60" s="92"/>
      <c r="R60" s="93">
        <f t="shared" si="1"/>
        <v>0</v>
      </c>
      <c r="S60" s="394"/>
      <c r="T60" s="385"/>
      <c r="U60" s="385"/>
      <c r="V60" s="385"/>
      <c r="W60" s="394"/>
      <c r="X60" s="365"/>
      <c r="Y60" s="385"/>
      <c r="Z60" s="365"/>
      <c r="AA60" s="394"/>
    </row>
    <row r="61" spans="3:27" ht="15.75" x14ac:dyDescent="0.2">
      <c r="C61" s="681"/>
      <c r="D61" s="88" t="s">
        <v>107</v>
      </c>
      <c r="E61" s="88" t="s">
        <v>108</v>
      </c>
      <c r="F61" s="380"/>
      <c r="G61" s="380"/>
      <c r="H61" s="380"/>
      <c r="I61" s="380"/>
      <c r="J61" s="380"/>
      <c r="K61" s="380"/>
      <c r="L61" s="380"/>
      <c r="M61" s="380"/>
      <c r="N61" s="380"/>
      <c r="O61" s="380"/>
      <c r="P61" s="380"/>
      <c r="Q61" s="380"/>
      <c r="R61" s="89">
        <f t="shared" si="1"/>
        <v>0</v>
      </c>
      <c r="S61" s="394"/>
      <c r="T61" s="385"/>
      <c r="U61" s="385"/>
      <c r="V61" s="385"/>
      <c r="W61" s="394"/>
      <c r="X61" s="365"/>
      <c r="Y61" s="385"/>
      <c r="Z61" s="365"/>
      <c r="AA61" s="394"/>
    </row>
    <row r="62" spans="3:27" ht="16.5" thickBot="1" x14ac:dyDescent="0.25">
      <c r="C62" s="651"/>
      <c r="D62" s="91" t="s">
        <v>111</v>
      </c>
      <c r="E62" s="91" t="s">
        <v>190</v>
      </c>
      <c r="F62" s="92"/>
      <c r="G62" s="92"/>
      <c r="H62" s="92"/>
      <c r="I62" s="92"/>
      <c r="J62" s="92"/>
      <c r="K62" s="92"/>
      <c r="L62" s="92"/>
      <c r="M62" s="92"/>
      <c r="N62" s="92"/>
      <c r="O62" s="92"/>
      <c r="P62" s="92"/>
      <c r="Q62" s="92"/>
      <c r="R62" s="93">
        <f t="shared" si="1"/>
        <v>0</v>
      </c>
      <c r="S62" s="394"/>
      <c r="T62" s="385"/>
      <c r="U62" s="385"/>
      <c r="V62" s="385"/>
      <c r="W62" s="394"/>
      <c r="X62" s="365"/>
      <c r="Y62" s="385"/>
      <c r="Z62" s="365"/>
      <c r="AA62" s="394"/>
    </row>
    <row r="63" spans="3:27" ht="15.75" x14ac:dyDescent="0.2">
      <c r="C63" s="687"/>
      <c r="D63" s="88" t="s">
        <v>107</v>
      </c>
      <c r="E63" s="88" t="s">
        <v>108</v>
      </c>
      <c r="F63" s="380"/>
      <c r="G63" s="380"/>
      <c r="H63" s="380"/>
      <c r="I63" s="380"/>
      <c r="J63" s="380"/>
      <c r="K63" s="380"/>
      <c r="L63" s="380"/>
      <c r="M63" s="380"/>
      <c r="N63" s="380"/>
      <c r="O63" s="380"/>
      <c r="P63" s="380"/>
      <c r="Q63" s="380"/>
      <c r="R63" s="89">
        <f t="shared" si="1"/>
        <v>0</v>
      </c>
      <c r="S63" s="394"/>
      <c r="T63" s="385"/>
      <c r="U63" s="385"/>
      <c r="V63" s="385"/>
      <c r="W63" s="394"/>
      <c r="X63" s="365"/>
      <c r="Y63" s="385"/>
      <c r="Z63" s="365"/>
      <c r="AA63" s="394"/>
    </row>
    <row r="64" spans="3:27" ht="16.5" thickBot="1" x14ac:dyDescent="0.25">
      <c r="C64" s="689"/>
      <c r="D64" s="91" t="s">
        <v>111</v>
      </c>
      <c r="E64" s="91" t="s">
        <v>190</v>
      </c>
      <c r="F64" s="92"/>
      <c r="G64" s="92"/>
      <c r="H64" s="92"/>
      <c r="I64" s="92"/>
      <c r="J64" s="92"/>
      <c r="K64" s="92"/>
      <c r="L64" s="92"/>
      <c r="M64" s="92"/>
      <c r="N64" s="92"/>
      <c r="O64" s="92"/>
      <c r="P64" s="92"/>
      <c r="Q64" s="92"/>
      <c r="R64" s="93">
        <f t="shared" si="1"/>
        <v>0</v>
      </c>
      <c r="S64" s="394"/>
      <c r="T64" s="385"/>
      <c r="U64" s="385"/>
      <c r="V64" s="385"/>
      <c r="W64" s="394"/>
      <c r="X64" s="365"/>
      <c r="Y64" s="385"/>
      <c r="Z64" s="365"/>
      <c r="AA64" s="394"/>
    </row>
    <row r="65" spans="2:28" ht="15.75" x14ac:dyDescent="0.2">
      <c r="C65" s="365"/>
      <c r="D65" s="365"/>
      <c r="E65" s="365"/>
      <c r="F65" s="365"/>
      <c r="G65" s="365"/>
      <c r="H65" s="365"/>
      <c r="I65" s="365"/>
      <c r="J65" s="365"/>
      <c r="K65" s="365"/>
      <c r="L65" s="365"/>
      <c r="M65" s="387"/>
      <c r="N65" s="385"/>
      <c r="O65" s="387"/>
      <c r="P65" s="365"/>
      <c r="Q65" s="400"/>
      <c r="R65" s="389"/>
      <c r="S65" s="385"/>
      <c r="T65" s="394"/>
      <c r="X65" s="394"/>
      <c r="Y65" s="365"/>
      <c r="Z65" s="385"/>
      <c r="AA65" s="365"/>
      <c r="AB65" s="394"/>
    </row>
    <row r="66" spans="2:28" ht="15.75" x14ac:dyDescent="0.2">
      <c r="K66" s="531"/>
      <c r="L66" s="531"/>
      <c r="M66" s="488"/>
      <c r="N66" s="488"/>
      <c r="O66" s="488"/>
      <c r="P66" s="488"/>
      <c r="Q66" s="531"/>
      <c r="R66" s="531"/>
      <c r="S66" s="531"/>
      <c r="T66" s="531"/>
      <c r="X66" s="394"/>
      <c r="Y66" s="394"/>
      <c r="Z66" s="394"/>
      <c r="AA66" s="394"/>
      <c r="AB66" s="394"/>
    </row>
    <row r="67" spans="2:28" ht="18" x14ac:dyDescent="0.2">
      <c r="B67" s="57" t="s">
        <v>119</v>
      </c>
      <c r="C67" s="58" t="s">
        <v>527</v>
      </c>
      <c r="D67" s="63"/>
      <c r="E67" s="64"/>
      <c r="X67" s="394"/>
      <c r="Y67" s="394"/>
      <c r="Z67" s="394"/>
      <c r="AA67" s="394"/>
      <c r="AB67" s="394"/>
    </row>
    <row r="68" spans="2:28" ht="18.75" thickBot="1" x14ac:dyDescent="0.25">
      <c r="B68" s="473"/>
      <c r="C68" s="474"/>
      <c r="D68" s="475"/>
      <c r="E68" s="476"/>
      <c r="X68" s="394"/>
      <c r="Y68" s="394"/>
      <c r="Z68" s="394"/>
      <c r="AA68" s="394"/>
      <c r="AB68" s="394"/>
    </row>
    <row r="69" spans="2:28" ht="16.5" thickBot="1" x14ac:dyDescent="0.25">
      <c r="D69" s="746" t="s">
        <v>579</v>
      </c>
      <c r="E69" s="747"/>
      <c r="F69" s="747"/>
      <c r="G69" s="747"/>
      <c r="H69" s="747"/>
      <c r="I69" s="747"/>
      <c r="J69" s="747"/>
      <c r="K69" s="747"/>
      <c r="L69" s="747"/>
      <c r="M69" s="747"/>
      <c r="N69" s="748"/>
      <c r="O69" s="750" t="s">
        <v>595</v>
      </c>
      <c r="P69" s="751"/>
      <c r="Q69" s="751"/>
      <c r="R69" s="751"/>
      <c r="S69" s="751"/>
      <c r="T69" s="751"/>
      <c r="U69" s="751"/>
      <c r="V69" s="752"/>
      <c r="W69" s="759" t="s">
        <v>604</v>
      </c>
      <c r="X69" s="394"/>
      <c r="Y69" s="394"/>
      <c r="Z69" s="394"/>
      <c r="AA69" s="394"/>
      <c r="AB69" s="394"/>
    </row>
    <row r="70" spans="2:28" ht="57" customHeight="1" thickBot="1" x14ac:dyDescent="0.25">
      <c r="C70" s="568" t="s">
        <v>333</v>
      </c>
      <c r="D70" s="569" t="s">
        <v>581</v>
      </c>
      <c r="E70" s="570" t="s">
        <v>53</v>
      </c>
      <c r="F70" s="570" t="s">
        <v>54</v>
      </c>
      <c r="G70" s="570" t="s">
        <v>86</v>
      </c>
      <c r="H70" s="570" t="s">
        <v>582</v>
      </c>
      <c r="I70" s="570" t="s">
        <v>632</v>
      </c>
      <c r="J70" s="570" t="s">
        <v>633</v>
      </c>
      <c r="K70" s="570" t="s">
        <v>580</v>
      </c>
      <c r="L70" s="570" t="s">
        <v>583</v>
      </c>
      <c r="M70" s="570" t="s">
        <v>584</v>
      </c>
      <c r="N70" s="571" t="s">
        <v>585</v>
      </c>
      <c r="O70" s="572" t="s">
        <v>586</v>
      </c>
      <c r="P70" s="573" t="s">
        <v>0</v>
      </c>
      <c r="Q70" s="573" t="s">
        <v>53</v>
      </c>
      <c r="R70" s="573" t="s">
        <v>587</v>
      </c>
      <c r="S70" s="573" t="s">
        <v>634</v>
      </c>
      <c r="T70" s="573" t="s">
        <v>588</v>
      </c>
      <c r="U70" s="573" t="s">
        <v>639</v>
      </c>
      <c r="V70" s="574" t="s">
        <v>589</v>
      </c>
      <c r="W70" s="760"/>
      <c r="Y70" s="575" t="s">
        <v>590</v>
      </c>
    </row>
    <row r="71" spans="2:28" ht="24.75" customHeight="1" x14ac:dyDescent="0.2">
      <c r="C71" s="478"/>
      <c r="D71" s="392"/>
      <c r="E71" s="88"/>
      <c r="F71" s="88"/>
      <c r="G71" s="88"/>
      <c r="H71" s="88"/>
      <c r="I71" s="88"/>
      <c r="J71" s="88"/>
      <c r="K71" s="88"/>
      <c r="L71" s="471"/>
      <c r="M71" s="413"/>
      <c r="N71" s="468"/>
      <c r="O71" s="576"/>
      <c r="P71" s="562"/>
      <c r="Q71" s="562"/>
      <c r="R71" s="562"/>
      <c r="S71" s="562"/>
      <c r="T71" s="562"/>
      <c r="U71" s="562"/>
      <c r="V71" s="577"/>
      <c r="W71" s="481"/>
      <c r="X71" s="578"/>
      <c r="Y71" s="484" t="s">
        <v>591</v>
      </c>
    </row>
    <row r="72" spans="2:28" ht="24.75" customHeight="1" x14ac:dyDescent="0.2">
      <c r="C72" s="479"/>
      <c r="D72" s="103"/>
      <c r="E72" s="26"/>
      <c r="F72" s="26"/>
      <c r="G72" s="26"/>
      <c r="H72" s="26"/>
      <c r="I72" s="26"/>
      <c r="J72" s="26"/>
      <c r="K72" s="26"/>
      <c r="L72" s="74"/>
      <c r="M72" s="261"/>
      <c r="N72" s="469"/>
      <c r="O72" s="579"/>
      <c r="P72" s="252"/>
      <c r="Q72" s="252"/>
      <c r="R72" s="252"/>
      <c r="S72" s="252"/>
      <c r="T72" s="252"/>
      <c r="U72" s="252"/>
      <c r="V72" s="580"/>
      <c r="W72" s="482"/>
      <c r="X72" s="578"/>
      <c r="Y72" s="484" t="s">
        <v>592</v>
      </c>
    </row>
    <row r="73" spans="2:28" ht="24.75" customHeight="1" thickBot="1" x14ac:dyDescent="0.25">
      <c r="C73" s="480"/>
      <c r="D73" s="104"/>
      <c r="E73" s="91"/>
      <c r="F73" s="91"/>
      <c r="G73" s="91"/>
      <c r="H73" s="91"/>
      <c r="I73" s="91"/>
      <c r="J73" s="91"/>
      <c r="K73" s="91"/>
      <c r="L73" s="472"/>
      <c r="M73" s="353"/>
      <c r="N73" s="470"/>
      <c r="O73" s="581"/>
      <c r="P73" s="258"/>
      <c r="Q73" s="258"/>
      <c r="R73" s="258"/>
      <c r="S73" s="258"/>
      <c r="T73" s="258"/>
      <c r="U73" s="258"/>
      <c r="V73" s="582"/>
      <c r="W73" s="483"/>
      <c r="X73" s="578"/>
      <c r="Y73" s="484" t="s">
        <v>593</v>
      </c>
    </row>
    <row r="74" spans="2:28" ht="15.75" thickBot="1" x14ac:dyDescent="0.25">
      <c r="C74" s="390"/>
      <c r="D74" s="390"/>
      <c r="E74" s="390"/>
      <c r="F74" s="390"/>
      <c r="G74" s="390"/>
      <c r="H74" s="390"/>
      <c r="I74" s="390"/>
      <c r="J74" s="390"/>
      <c r="K74" s="390"/>
      <c r="L74" s="405"/>
      <c r="M74" s="444"/>
      <c r="N74" s="363"/>
      <c r="O74" s="394"/>
      <c r="P74" s="394"/>
      <c r="Q74" s="394"/>
      <c r="R74" s="394"/>
      <c r="S74" s="394"/>
      <c r="T74" s="394"/>
      <c r="U74" s="394"/>
      <c r="V74" s="394"/>
      <c r="X74" s="578"/>
      <c r="Y74" s="477" t="s">
        <v>594</v>
      </c>
    </row>
    <row r="75" spans="2:28" ht="15.75" thickBot="1" x14ac:dyDescent="0.3">
      <c r="C75" s="753" t="s">
        <v>605</v>
      </c>
      <c r="D75" s="754"/>
      <c r="E75" s="755"/>
      <c r="F75" s="82"/>
      <c r="G75" s="82"/>
      <c r="H75" s="82"/>
      <c r="I75" s="82"/>
      <c r="J75" s="82"/>
      <c r="K75" s="82"/>
      <c r="L75" s="82"/>
      <c r="M75" s="82"/>
      <c r="N75" s="82"/>
      <c r="O75" s="82"/>
      <c r="P75" s="82"/>
      <c r="Q75" s="82"/>
      <c r="R75" s="394"/>
      <c r="S75" s="394"/>
      <c r="T75" s="394"/>
      <c r="U75" s="394"/>
      <c r="V75" s="394"/>
      <c r="X75" s="555"/>
    </row>
    <row r="76" spans="2:28" ht="15.75" thickBot="1" x14ac:dyDescent="0.3">
      <c r="C76" s="319"/>
      <c r="D76" s="319"/>
      <c r="E76" s="319"/>
      <c r="F76" s="82"/>
      <c r="G76" s="82"/>
      <c r="H76" s="82"/>
      <c r="I76" s="82"/>
      <c r="J76" s="82"/>
      <c r="K76" s="82"/>
      <c r="L76" s="82"/>
      <c r="M76" s="82"/>
      <c r="N76" s="82"/>
      <c r="O76" s="82"/>
      <c r="P76" s="82"/>
      <c r="Q76" s="82"/>
      <c r="R76" s="394"/>
      <c r="S76" s="394"/>
      <c r="T76" s="394"/>
      <c r="U76" s="394"/>
      <c r="V76" s="394"/>
      <c r="X76" s="555"/>
    </row>
    <row r="77" spans="2:28" ht="15.75" thickBot="1" x14ac:dyDescent="0.3">
      <c r="C77" s="82"/>
      <c r="D77" s="583"/>
      <c r="E77" s="756" t="s">
        <v>596</v>
      </c>
      <c r="F77" s="757"/>
      <c r="G77" s="757"/>
      <c r="H77" s="757"/>
      <c r="I77" s="757"/>
      <c r="J77" s="757"/>
      <c r="K77" s="758"/>
      <c r="L77" s="756" t="s">
        <v>597</v>
      </c>
      <c r="M77" s="757"/>
      <c r="N77" s="757"/>
      <c r="O77" s="757"/>
      <c r="P77" s="757"/>
      <c r="Q77" s="757"/>
      <c r="R77" s="757"/>
      <c r="S77" s="757"/>
      <c r="T77" s="757"/>
      <c r="U77" s="757"/>
      <c r="V77" s="757"/>
      <c r="W77" s="758"/>
      <c r="X77" s="555"/>
    </row>
    <row r="78" spans="2:28" ht="48.75" customHeight="1" thickBot="1" x14ac:dyDescent="0.25">
      <c r="C78" s="568" t="s">
        <v>333</v>
      </c>
      <c r="D78" s="584" t="s">
        <v>0</v>
      </c>
      <c r="E78" s="572" t="s">
        <v>53</v>
      </c>
      <c r="F78" s="573" t="s">
        <v>54</v>
      </c>
      <c r="G78" s="573" t="s">
        <v>86</v>
      </c>
      <c r="H78" s="570" t="s">
        <v>598</v>
      </c>
      <c r="I78" s="585" t="s">
        <v>599</v>
      </c>
      <c r="J78" s="570" t="s">
        <v>600</v>
      </c>
      <c r="K78" s="571" t="s">
        <v>601</v>
      </c>
      <c r="L78" s="569" t="s">
        <v>53</v>
      </c>
      <c r="M78" s="570" t="s">
        <v>54</v>
      </c>
      <c r="N78" s="586" t="s">
        <v>602</v>
      </c>
      <c r="O78" s="518" t="s">
        <v>168</v>
      </c>
      <c r="P78" s="518" t="s">
        <v>138</v>
      </c>
      <c r="Q78" s="518" t="s">
        <v>578</v>
      </c>
      <c r="R78" s="518" t="s">
        <v>273</v>
      </c>
      <c r="S78" s="518" t="s">
        <v>576</v>
      </c>
      <c r="T78" s="518" t="s">
        <v>280</v>
      </c>
      <c r="U78" s="518" t="s">
        <v>306</v>
      </c>
      <c r="V78" s="518" t="s">
        <v>580</v>
      </c>
      <c r="W78" s="518" t="s">
        <v>71</v>
      </c>
      <c r="X78" s="578"/>
    </row>
    <row r="79" spans="2:28" ht="15.75" x14ac:dyDescent="0.2">
      <c r="C79" s="761"/>
      <c r="D79" s="587"/>
      <c r="E79" s="588"/>
      <c r="F79" s="589"/>
      <c r="G79" s="589"/>
      <c r="H79" s="589"/>
      <c r="I79" s="590"/>
      <c r="J79" s="589"/>
      <c r="K79" s="587"/>
      <c r="L79" s="588"/>
      <c r="M79" s="589"/>
      <c r="N79" s="589"/>
      <c r="O79" s="589"/>
      <c r="P79" s="589"/>
      <c r="Q79" s="589"/>
      <c r="R79" s="589"/>
      <c r="S79" s="589"/>
      <c r="T79" s="589"/>
      <c r="U79" s="553"/>
      <c r="V79" s="589"/>
      <c r="W79" s="591"/>
      <c r="X79" s="578"/>
    </row>
    <row r="80" spans="2:28" ht="16.5" thickBot="1" x14ac:dyDescent="0.25">
      <c r="C80" s="762"/>
      <c r="D80" s="592"/>
      <c r="E80" s="593"/>
      <c r="F80" s="594"/>
      <c r="G80" s="594"/>
      <c r="H80" s="594"/>
      <c r="I80" s="595"/>
      <c r="J80" s="594"/>
      <c r="K80" s="592"/>
      <c r="L80" s="593"/>
      <c r="M80" s="594"/>
      <c r="N80" s="594"/>
      <c r="O80" s="594"/>
      <c r="P80" s="594"/>
      <c r="Q80" s="594"/>
      <c r="R80" s="594"/>
      <c r="S80" s="594"/>
      <c r="T80" s="594"/>
      <c r="U80" s="556"/>
      <c r="V80" s="594"/>
      <c r="W80" s="596"/>
      <c r="X80" s="578"/>
    </row>
    <row r="81" spans="3:24" ht="15.75" x14ac:dyDescent="0.2">
      <c r="C81" s="761"/>
      <c r="D81" s="587"/>
      <c r="E81" s="588"/>
      <c r="F81" s="589"/>
      <c r="G81" s="589"/>
      <c r="H81" s="589"/>
      <c r="I81" s="590"/>
      <c r="J81" s="589"/>
      <c r="K81" s="587"/>
      <c r="L81" s="588"/>
      <c r="M81" s="589"/>
      <c r="N81" s="589"/>
      <c r="O81" s="589"/>
      <c r="P81" s="589"/>
      <c r="Q81" s="589"/>
      <c r="R81" s="589"/>
      <c r="S81" s="589"/>
      <c r="T81" s="589"/>
      <c r="U81" s="553"/>
      <c r="V81" s="589"/>
      <c r="W81" s="591"/>
      <c r="X81" s="578"/>
    </row>
    <row r="82" spans="3:24" ht="16.5" thickBot="1" x14ac:dyDescent="0.25">
      <c r="C82" s="762"/>
      <c r="D82" s="592"/>
      <c r="E82" s="593"/>
      <c r="F82" s="594"/>
      <c r="G82" s="594"/>
      <c r="H82" s="594"/>
      <c r="I82" s="595"/>
      <c r="J82" s="594"/>
      <c r="K82" s="592"/>
      <c r="L82" s="593"/>
      <c r="M82" s="594"/>
      <c r="N82" s="594"/>
      <c r="O82" s="594"/>
      <c r="P82" s="594"/>
      <c r="Q82" s="594"/>
      <c r="R82" s="594"/>
      <c r="S82" s="594"/>
      <c r="T82" s="594"/>
      <c r="U82" s="556"/>
      <c r="V82" s="594"/>
      <c r="W82" s="596"/>
      <c r="X82" s="578"/>
    </row>
    <row r="83" spans="3:24" ht="15.75" x14ac:dyDescent="0.2">
      <c r="C83" s="761"/>
      <c r="D83" s="587"/>
      <c r="E83" s="588"/>
      <c r="F83" s="589"/>
      <c r="G83" s="589"/>
      <c r="H83" s="589"/>
      <c r="I83" s="590"/>
      <c r="J83" s="589"/>
      <c r="K83" s="587"/>
      <c r="L83" s="588"/>
      <c r="M83" s="589"/>
      <c r="N83" s="589"/>
      <c r="O83" s="589"/>
      <c r="P83" s="589"/>
      <c r="Q83" s="589"/>
      <c r="R83" s="589"/>
      <c r="S83" s="589"/>
      <c r="T83" s="589"/>
      <c r="U83" s="553"/>
      <c r="V83" s="589"/>
      <c r="W83" s="591"/>
      <c r="X83" s="578"/>
    </row>
    <row r="84" spans="3:24" ht="16.5" thickBot="1" x14ac:dyDescent="0.25">
      <c r="C84" s="763"/>
      <c r="D84" s="597"/>
      <c r="E84" s="598"/>
      <c r="F84" s="599"/>
      <c r="G84" s="599"/>
      <c r="H84" s="599"/>
      <c r="I84" s="600"/>
      <c r="J84" s="599"/>
      <c r="K84" s="597"/>
      <c r="L84" s="598"/>
      <c r="M84" s="599"/>
      <c r="N84" s="599"/>
      <c r="O84" s="599"/>
      <c r="P84" s="599"/>
      <c r="Q84" s="599"/>
      <c r="R84" s="599"/>
      <c r="S84" s="599"/>
      <c r="T84" s="599"/>
      <c r="U84" s="383"/>
      <c r="V84" s="599"/>
      <c r="W84" s="601"/>
      <c r="X84" s="555"/>
    </row>
    <row r="85" spans="3:24" ht="15.75" x14ac:dyDescent="0.2">
      <c r="C85" s="764"/>
      <c r="D85" s="602"/>
      <c r="E85" s="603"/>
      <c r="F85" s="604"/>
      <c r="G85" s="604"/>
      <c r="H85" s="604"/>
      <c r="I85" s="605"/>
      <c r="J85" s="604"/>
      <c r="K85" s="602"/>
      <c r="L85" s="603"/>
      <c r="M85" s="604"/>
      <c r="N85" s="604"/>
      <c r="O85" s="604"/>
      <c r="P85" s="604"/>
      <c r="Q85" s="604"/>
      <c r="R85" s="604"/>
      <c r="S85" s="604"/>
      <c r="T85" s="604"/>
      <c r="U85" s="557"/>
      <c r="V85" s="604"/>
      <c r="W85" s="606"/>
      <c r="X85" s="578"/>
    </row>
    <row r="86" spans="3:24" ht="16.5" thickBot="1" x14ac:dyDescent="0.25">
      <c r="C86" s="763"/>
      <c r="D86" s="597"/>
      <c r="E86" s="598"/>
      <c r="F86" s="599"/>
      <c r="G86" s="599"/>
      <c r="H86" s="599"/>
      <c r="I86" s="600"/>
      <c r="J86" s="599"/>
      <c r="K86" s="597"/>
      <c r="L86" s="598"/>
      <c r="M86" s="599"/>
      <c r="N86" s="599"/>
      <c r="O86" s="599"/>
      <c r="P86" s="599"/>
      <c r="Q86" s="599"/>
      <c r="R86" s="599"/>
      <c r="S86" s="599"/>
      <c r="T86" s="599"/>
      <c r="U86" s="383"/>
      <c r="V86" s="599"/>
      <c r="W86" s="601"/>
      <c r="X86" s="578"/>
    </row>
    <row r="87" spans="3:24" ht="15" x14ac:dyDescent="0.2">
      <c r="C87" s="449"/>
      <c r="D87" s="607"/>
      <c r="E87" s="607"/>
      <c r="F87" s="607"/>
      <c r="G87" s="607"/>
      <c r="H87" s="607"/>
      <c r="I87" s="607"/>
      <c r="J87" s="607"/>
      <c r="K87" s="607"/>
      <c r="L87" s="607"/>
      <c r="M87" s="607"/>
      <c r="N87" s="607"/>
      <c r="O87" s="607"/>
      <c r="P87" s="607"/>
      <c r="Q87" s="607"/>
      <c r="R87" s="607"/>
      <c r="S87" s="607"/>
      <c r="T87" s="607"/>
      <c r="U87" s="607"/>
      <c r="V87" s="607"/>
      <c r="W87" s="607"/>
    </row>
    <row r="88" spans="3:24" ht="15.75" thickBot="1" x14ac:dyDescent="0.25">
      <c r="C88" s="390"/>
      <c r="D88" s="390"/>
      <c r="E88" s="390"/>
      <c r="F88" s="390"/>
      <c r="G88" s="390"/>
      <c r="H88" s="390"/>
      <c r="I88" s="390"/>
      <c r="J88" s="390"/>
      <c r="K88" s="390"/>
      <c r="L88" s="405"/>
      <c r="M88" s="444"/>
      <c r="N88" s="363"/>
      <c r="O88" s="394"/>
      <c r="P88" s="394"/>
      <c r="Q88" s="394"/>
      <c r="R88" s="394"/>
      <c r="S88" s="394"/>
      <c r="T88" s="394"/>
      <c r="U88" s="394"/>
      <c r="V88" s="394"/>
    </row>
    <row r="89" spans="3:24" ht="15.75" thickBot="1" x14ac:dyDescent="0.3">
      <c r="C89" s="753" t="s">
        <v>606</v>
      </c>
      <c r="D89" s="754"/>
      <c r="E89" s="755"/>
      <c r="F89" s="82"/>
      <c r="G89" s="82"/>
      <c r="H89" s="82"/>
      <c r="I89" s="82"/>
      <c r="J89" s="82"/>
      <c r="K89" s="82"/>
      <c r="L89" s="405"/>
      <c r="M89" s="444"/>
      <c r="N89" s="363"/>
      <c r="O89" s="394"/>
      <c r="P89" s="394"/>
      <c r="Q89" s="394"/>
      <c r="R89" s="394"/>
      <c r="S89" s="394"/>
      <c r="T89" s="394"/>
      <c r="U89" s="394"/>
      <c r="V89" s="394"/>
    </row>
    <row r="90" spans="3:24" ht="15.75" thickBot="1" x14ac:dyDescent="0.3">
      <c r="C90" s="82"/>
      <c r="D90" s="583"/>
      <c r="E90" s="583"/>
      <c r="F90" s="583"/>
      <c r="G90" s="583"/>
      <c r="H90" s="583"/>
      <c r="I90" s="82"/>
      <c r="J90" s="82"/>
      <c r="K90" s="82"/>
      <c r="L90" s="405"/>
      <c r="M90" s="444"/>
      <c r="N90" s="363"/>
      <c r="O90" s="394"/>
      <c r="P90" s="394"/>
      <c r="Q90" s="394"/>
      <c r="R90" s="394"/>
      <c r="S90" s="394"/>
      <c r="T90" s="394"/>
      <c r="U90" s="394"/>
      <c r="V90" s="394"/>
    </row>
    <row r="91" spans="3:24" ht="32.25" thickBot="1" x14ac:dyDescent="0.25">
      <c r="C91" s="568" t="s">
        <v>333</v>
      </c>
      <c r="D91" s="570" t="s">
        <v>0</v>
      </c>
      <c r="E91" s="570" t="s">
        <v>53</v>
      </c>
      <c r="F91" s="570" t="s">
        <v>54</v>
      </c>
      <c r="G91" s="570" t="s">
        <v>602</v>
      </c>
      <c r="H91" s="518" t="s">
        <v>168</v>
      </c>
      <c r="I91" s="518" t="s">
        <v>138</v>
      </c>
      <c r="J91" s="518" t="s">
        <v>578</v>
      </c>
      <c r="K91" s="518" t="s">
        <v>273</v>
      </c>
      <c r="L91" s="518" t="s">
        <v>576</v>
      </c>
      <c r="M91" s="518" t="s">
        <v>280</v>
      </c>
      <c r="N91" s="518" t="s">
        <v>306</v>
      </c>
      <c r="O91" s="518" t="s">
        <v>580</v>
      </c>
      <c r="P91" s="535" t="s">
        <v>71</v>
      </c>
      <c r="Q91" s="394"/>
      <c r="R91" s="394"/>
      <c r="S91" s="394"/>
      <c r="T91" s="394"/>
      <c r="U91" s="394"/>
      <c r="V91" s="394"/>
    </row>
    <row r="92" spans="3:24" ht="15.75" x14ac:dyDescent="0.2">
      <c r="C92" s="761"/>
      <c r="D92" s="589"/>
      <c r="E92" s="589"/>
      <c r="F92" s="589"/>
      <c r="G92" s="589"/>
      <c r="H92" s="589"/>
      <c r="I92" s="589"/>
      <c r="J92" s="589"/>
      <c r="K92" s="589"/>
      <c r="L92" s="471"/>
      <c r="M92" s="413"/>
      <c r="N92" s="553"/>
      <c r="O92" s="413"/>
      <c r="P92" s="253"/>
      <c r="Q92" s="394"/>
      <c r="R92" s="394"/>
      <c r="S92" s="394"/>
      <c r="T92" s="394"/>
      <c r="U92" s="394"/>
      <c r="V92" s="394"/>
    </row>
    <row r="93" spans="3:24" ht="16.5" thickBot="1" x14ac:dyDescent="0.25">
      <c r="C93" s="763"/>
      <c r="D93" s="599"/>
      <c r="E93" s="599"/>
      <c r="F93" s="599"/>
      <c r="G93" s="599"/>
      <c r="H93" s="599"/>
      <c r="I93" s="599"/>
      <c r="J93" s="599"/>
      <c r="K93" s="599"/>
      <c r="L93" s="472"/>
      <c r="M93" s="353"/>
      <c r="N93" s="556"/>
      <c r="O93" s="353"/>
      <c r="P93" s="259"/>
      <c r="Q93" s="394"/>
      <c r="R93" s="394"/>
      <c r="S93" s="394"/>
      <c r="T93" s="394"/>
      <c r="U93" s="394"/>
      <c r="V93" s="394"/>
    </row>
    <row r="94" spans="3:24" ht="15.75" x14ac:dyDescent="0.2">
      <c r="C94" s="761"/>
      <c r="D94" s="589"/>
      <c r="E94" s="589"/>
      <c r="F94" s="589"/>
      <c r="G94" s="589"/>
      <c r="H94" s="589"/>
      <c r="I94" s="589"/>
      <c r="J94" s="589"/>
      <c r="K94" s="589"/>
      <c r="L94" s="471"/>
      <c r="M94" s="413"/>
      <c r="N94" s="553"/>
      <c r="O94" s="413"/>
      <c r="P94" s="253"/>
      <c r="Q94" s="394"/>
      <c r="R94" s="394"/>
      <c r="S94" s="394"/>
      <c r="T94" s="394"/>
      <c r="U94" s="394"/>
      <c r="V94" s="394"/>
    </row>
    <row r="95" spans="3:24" ht="16.5" thickBot="1" x14ac:dyDescent="0.25">
      <c r="C95" s="763"/>
      <c r="D95" s="599"/>
      <c r="E95" s="599"/>
      <c r="F95" s="599"/>
      <c r="G95" s="599"/>
      <c r="H95" s="599"/>
      <c r="I95" s="599"/>
      <c r="J95" s="599"/>
      <c r="K95" s="599"/>
      <c r="L95" s="472"/>
      <c r="M95" s="353"/>
      <c r="N95" s="556"/>
      <c r="O95" s="353"/>
      <c r="P95" s="259"/>
      <c r="Q95" s="394"/>
      <c r="R95" s="394"/>
      <c r="S95" s="394"/>
      <c r="T95" s="394"/>
      <c r="U95" s="394"/>
      <c r="V95" s="394"/>
    </row>
    <row r="96" spans="3:24" ht="15.75" x14ac:dyDescent="0.2">
      <c r="C96" s="761"/>
      <c r="D96" s="589"/>
      <c r="E96" s="589"/>
      <c r="F96" s="589"/>
      <c r="G96" s="589"/>
      <c r="H96" s="589"/>
      <c r="I96" s="589"/>
      <c r="J96" s="589"/>
      <c r="K96" s="589"/>
      <c r="L96" s="471"/>
      <c r="M96" s="413"/>
      <c r="N96" s="553"/>
      <c r="O96" s="413"/>
      <c r="P96" s="253"/>
      <c r="Q96" s="394"/>
      <c r="R96" s="394"/>
      <c r="S96" s="394"/>
      <c r="T96" s="394"/>
      <c r="U96" s="394"/>
      <c r="V96" s="394"/>
    </row>
    <row r="97" spans="1:23" ht="16.5" thickBot="1" x14ac:dyDescent="0.25">
      <c r="C97" s="763"/>
      <c r="D97" s="599"/>
      <c r="E97" s="599"/>
      <c r="F97" s="599"/>
      <c r="G97" s="599"/>
      <c r="H97" s="599"/>
      <c r="I97" s="599"/>
      <c r="J97" s="599"/>
      <c r="K97" s="599"/>
      <c r="L97" s="472"/>
      <c r="M97" s="353"/>
      <c r="N97" s="383"/>
      <c r="O97" s="353"/>
      <c r="P97" s="259"/>
      <c r="Q97" s="394"/>
      <c r="R97" s="394"/>
      <c r="S97" s="394"/>
      <c r="T97" s="394"/>
      <c r="U97" s="394"/>
      <c r="V97" s="394"/>
    </row>
    <row r="98" spans="1:23" ht="15.75" x14ac:dyDescent="0.2">
      <c r="C98" s="761"/>
      <c r="D98" s="589"/>
      <c r="E98" s="589"/>
      <c r="F98" s="589"/>
      <c r="G98" s="589"/>
      <c r="H98" s="589"/>
      <c r="I98" s="589"/>
      <c r="J98" s="589"/>
      <c r="K98" s="589"/>
      <c r="L98" s="471"/>
      <c r="M98" s="413"/>
      <c r="N98" s="557"/>
      <c r="O98" s="413"/>
      <c r="P98" s="253"/>
      <c r="Q98" s="394"/>
      <c r="R98" s="394"/>
      <c r="S98" s="394"/>
      <c r="T98" s="394"/>
      <c r="U98" s="394"/>
      <c r="V98" s="394"/>
    </row>
    <row r="99" spans="1:23" ht="15" customHeight="1" thickBot="1" x14ac:dyDescent="0.25">
      <c r="C99" s="763"/>
      <c r="D99" s="599"/>
      <c r="E99" s="599"/>
      <c r="F99" s="599"/>
      <c r="G99" s="599"/>
      <c r="H99" s="599"/>
      <c r="I99" s="599"/>
      <c r="J99" s="599"/>
      <c r="K99" s="599"/>
      <c r="L99" s="472"/>
      <c r="M99" s="353"/>
      <c r="N99" s="383"/>
      <c r="O99" s="353"/>
      <c r="P99" s="259"/>
      <c r="Q99" s="394"/>
      <c r="R99" s="394"/>
      <c r="S99" s="394"/>
      <c r="T99" s="394"/>
      <c r="U99" s="394"/>
      <c r="V99" s="394"/>
    </row>
    <row r="100" spans="1:23" ht="15" x14ac:dyDescent="0.2">
      <c r="C100" s="449"/>
      <c r="D100" s="390"/>
      <c r="E100" s="390"/>
      <c r="F100" s="390"/>
      <c r="G100" s="390"/>
      <c r="H100" s="390"/>
      <c r="I100" s="390"/>
      <c r="J100" s="390"/>
      <c r="K100" s="390"/>
      <c r="L100" s="405"/>
      <c r="M100" s="444"/>
      <c r="N100" s="363"/>
      <c r="O100" s="394"/>
      <c r="P100" s="394"/>
      <c r="Q100" s="394"/>
      <c r="R100" s="394"/>
      <c r="S100" s="394"/>
      <c r="T100" s="394"/>
      <c r="U100" s="394"/>
      <c r="V100" s="394"/>
    </row>
    <row r="101" spans="1:23" ht="13.5" thickBot="1" x14ac:dyDescent="0.25"/>
    <row r="102" spans="1:23" ht="16.5" thickBot="1" x14ac:dyDescent="0.25">
      <c r="C102" s="664" t="s">
        <v>603</v>
      </c>
      <c r="D102" s="749"/>
      <c r="E102" s="665"/>
      <c r="F102" s="22"/>
      <c r="G102" s="22"/>
      <c r="H102" s="22"/>
      <c r="I102" s="22"/>
      <c r="J102" s="22"/>
      <c r="K102" s="22"/>
      <c r="L102" s="22"/>
      <c r="M102" s="22"/>
      <c r="N102" s="22"/>
      <c r="O102" s="22"/>
      <c r="P102" s="22"/>
      <c r="Q102" s="22"/>
    </row>
    <row r="103" spans="1:23" ht="13.5" thickBot="1" x14ac:dyDescent="0.25">
      <c r="C103" s="22"/>
      <c r="D103" s="22"/>
      <c r="E103" s="22"/>
      <c r="F103" s="22"/>
      <c r="G103" s="22"/>
      <c r="H103" s="22"/>
      <c r="I103" s="22"/>
      <c r="J103" s="22"/>
      <c r="K103" s="22"/>
      <c r="L103" s="22"/>
      <c r="M103" s="22"/>
      <c r="N103" s="22"/>
      <c r="O103" s="22"/>
      <c r="P103" s="22"/>
      <c r="Q103" s="22"/>
    </row>
    <row r="104" spans="1:23" ht="66" customHeight="1" thickBot="1" x14ac:dyDescent="0.25">
      <c r="C104" s="568" t="s">
        <v>333</v>
      </c>
      <c r="D104" s="412" t="s">
        <v>106</v>
      </c>
      <c r="E104" s="412" t="s">
        <v>2</v>
      </c>
      <c r="F104" s="412" t="s">
        <v>11</v>
      </c>
      <c r="G104" s="412" t="s">
        <v>12</v>
      </c>
      <c r="H104" s="412" t="s">
        <v>13</v>
      </c>
      <c r="I104" s="412" t="s">
        <v>14</v>
      </c>
      <c r="J104" s="412" t="s">
        <v>15</v>
      </c>
      <c r="K104" s="412" t="s">
        <v>16</v>
      </c>
      <c r="L104" s="412" t="s">
        <v>17</v>
      </c>
      <c r="M104" s="412" t="s">
        <v>18</v>
      </c>
      <c r="N104" s="412" t="s">
        <v>89</v>
      </c>
      <c r="O104" s="412" t="s">
        <v>20</v>
      </c>
      <c r="P104" s="412" t="s">
        <v>21</v>
      </c>
      <c r="Q104" s="412" t="s">
        <v>22</v>
      </c>
      <c r="R104" s="94" t="s">
        <v>90</v>
      </c>
    </row>
    <row r="105" spans="1:23" s="256" customFormat="1" ht="15.75" x14ac:dyDescent="0.2">
      <c r="A105" s="18"/>
      <c r="B105" s="18"/>
      <c r="C105" s="681"/>
      <c r="D105" s="88" t="s">
        <v>107</v>
      </c>
      <c r="E105" s="88" t="s">
        <v>108</v>
      </c>
      <c r="F105" s="88"/>
      <c r="G105" s="88"/>
      <c r="H105" s="88"/>
      <c r="I105" s="88"/>
      <c r="J105" s="88"/>
      <c r="K105" s="88"/>
      <c r="L105" s="88"/>
      <c r="M105" s="88"/>
      <c r="N105" s="88"/>
      <c r="O105" s="88"/>
      <c r="P105" s="88"/>
      <c r="Q105" s="88"/>
      <c r="R105" s="491">
        <f>SUM(F105:Q105)</f>
        <v>0</v>
      </c>
      <c r="S105" s="18"/>
      <c r="T105" s="18"/>
      <c r="U105" s="18"/>
      <c r="V105" s="18"/>
      <c r="W105" s="18"/>
    </row>
    <row r="106" spans="1:23" s="256" customFormat="1" ht="15.75" x14ac:dyDescent="0.2">
      <c r="A106" s="18"/>
      <c r="B106" s="18"/>
      <c r="C106" s="650"/>
      <c r="D106" s="485" t="s">
        <v>607</v>
      </c>
      <c r="E106" s="485" t="s">
        <v>608</v>
      </c>
      <c r="F106" s="485"/>
      <c r="G106" s="485"/>
      <c r="H106" s="485"/>
      <c r="I106" s="485"/>
      <c r="J106" s="485"/>
      <c r="K106" s="485"/>
      <c r="L106" s="485"/>
      <c r="M106" s="485"/>
      <c r="N106" s="485"/>
      <c r="O106" s="485"/>
      <c r="P106" s="485"/>
      <c r="Q106" s="485"/>
      <c r="R106" s="492">
        <f t="shared" ref="R106:R113" si="2">SUM(F106:Q106)</f>
        <v>0</v>
      </c>
      <c r="S106" s="18"/>
      <c r="T106" s="18"/>
      <c r="U106" s="18"/>
      <c r="V106" s="18"/>
      <c r="W106" s="18"/>
    </row>
    <row r="107" spans="1:23" s="256" customFormat="1" ht="16.5" thickBot="1" x14ac:dyDescent="0.25">
      <c r="A107" s="18"/>
      <c r="B107" s="18"/>
      <c r="C107" s="651"/>
      <c r="D107" s="91" t="s">
        <v>111</v>
      </c>
      <c r="E107" s="91" t="s">
        <v>190</v>
      </c>
      <c r="F107" s="91"/>
      <c r="G107" s="91"/>
      <c r="H107" s="91"/>
      <c r="I107" s="91"/>
      <c r="J107" s="91"/>
      <c r="K107" s="91"/>
      <c r="L107" s="91"/>
      <c r="M107" s="91"/>
      <c r="N107" s="91"/>
      <c r="O107" s="91"/>
      <c r="P107" s="91"/>
      <c r="Q107" s="91"/>
      <c r="R107" s="93">
        <f t="shared" si="2"/>
        <v>0</v>
      </c>
      <c r="S107" s="18"/>
      <c r="T107" s="18"/>
      <c r="U107" s="18"/>
      <c r="V107" s="18"/>
      <c r="W107" s="18"/>
    </row>
    <row r="108" spans="1:23" s="256" customFormat="1" ht="15.75" x14ac:dyDescent="0.2">
      <c r="A108" s="18"/>
      <c r="B108" s="18"/>
      <c r="C108" s="681"/>
      <c r="D108" s="88" t="s">
        <v>107</v>
      </c>
      <c r="E108" s="88" t="s">
        <v>108</v>
      </c>
      <c r="F108" s="88"/>
      <c r="G108" s="88"/>
      <c r="H108" s="88"/>
      <c r="I108" s="88"/>
      <c r="J108" s="88"/>
      <c r="K108" s="88"/>
      <c r="L108" s="88"/>
      <c r="M108" s="88"/>
      <c r="N108" s="88"/>
      <c r="O108" s="88"/>
      <c r="P108" s="88"/>
      <c r="Q108" s="88"/>
      <c r="R108" s="491">
        <f t="shared" si="2"/>
        <v>0</v>
      </c>
      <c r="S108" s="18"/>
      <c r="T108" s="18"/>
      <c r="U108" s="18"/>
      <c r="V108" s="18"/>
      <c r="W108" s="18"/>
    </row>
    <row r="109" spans="1:23" s="256" customFormat="1" ht="15.75" x14ac:dyDescent="0.2">
      <c r="A109" s="18"/>
      <c r="B109" s="18"/>
      <c r="C109" s="650"/>
      <c r="D109" s="485" t="s">
        <v>607</v>
      </c>
      <c r="E109" s="485" t="s">
        <v>608</v>
      </c>
      <c r="F109" s="485"/>
      <c r="G109" s="485"/>
      <c r="H109" s="485"/>
      <c r="I109" s="485"/>
      <c r="J109" s="485"/>
      <c r="K109" s="485"/>
      <c r="L109" s="485"/>
      <c r="M109" s="485"/>
      <c r="N109" s="485"/>
      <c r="O109" s="485"/>
      <c r="P109" s="485"/>
      <c r="Q109" s="485"/>
      <c r="R109" s="492">
        <f t="shared" si="2"/>
        <v>0</v>
      </c>
      <c r="S109" s="18"/>
      <c r="T109" s="18"/>
      <c r="U109" s="18"/>
      <c r="V109" s="18"/>
      <c r="W109" s="18"/>
    </row>
    <row r="110" spans="1:23" ht="16.5" thickBot="1" x14ac:dyDescent="0.25">
      <c r="C110" s="651"/>
      <c r="D110" s="91" t="s">
        <v>111</v>
      </c>
      <c r="E110" s="91" t="s">
        <v>190</v>
      </c>
      <c r="F110" s="91"/>
      <c r="G110" s="91"/>
      <c r="H110" s="91"/>
      <c r="I110" s="91"/>
      <c r="J110" s="91"/>
      <c r="K110" s="91"/>
      <c r="L110" s="91"/>
      <c r="M110" s="91"/>
      <c r="N110" s="91"/>
      <c r="O110" s="91"/>
      <c r="P110" s="91"/>
      <c r="Q110" s="91"/>
      <c r="R110" s="93">
        <f t="shared" si="2"/>
        <v>0</v>
      </c>
    </row>
    <row r="111" spans="1:23" ht="15.75" x14ac:dyDescent="0.2">
      <c r="C111" s="681"/>
      <c r="D111" s="88" t="s">
        <v>107</v>
      </c>
      <c r="E111" s="88" t="s">
        <v>108</v>
      </c>
      <c r="F111" s="88"/>
      <c r="G111" s="88"/>
      <c r="H111" s="88"/>
      <c r="I111" s="88"/>
      <c r="J111" s="88"/>
      <c r="K111" s="88"/>
      <c r="L111" s="88"/>
      <c r="M111" s="88"/>
      <c r="N111" s="88"/>
      <c r="O111" s="88"/>
      <c r="P111" s="88"/>
      <c r="Q111" s="88"/>
      <c r="R111" s="491">
        <f t="shared" si="2"/>
        <v>0</v>
      </c>
    </row>
    <row r="112" spans="1:23" ht="15.75" x14ac:dyDescent="0.2">
      <c r="C112" s="650"/>
      <c r="D112" s="485" t="s">
        <v>607</v>
      </c>
      <c r="E112" s="485" t="s">
        <v>608</v>
      </c>
      <c r="F112" s="485"/>
      <c r="G112" s="485"/>
      <c r="H112" s="485"/>
      <c r="I112" s="485"/>
      <c r="J112" s="485"/>
      <c r="K112" s="485"/>
      <c r="L112" s="485"/>
      <c r="M112" s="485"/>
      <c r="N112" s="485"/>
      <c r="O112" s="485"/>
      <c r="P112" s="485"/>
      <c r="Q112" s="485"/>
      <c r="R112" s="492">
        <f t="shared" si="2"/>
        <v>0</v>
      </c>
    </row>
    <row r="113" spans="2:23" ht="16.5" thickBot="1" x14ac:dyDescent="0.25">
      <c r="C113" s="651"/>
      <c r="D113" s="91" t="s">
        <v>111</v>
      </c>
      <c r="E113" s="91" t="s">
        <v>190</v>
      </c>
      <c r="F113" s="91"/>
      <c r="G113" s="91"/>
      <c r="H113" s="91"/>
      <c r="I113" s="91"/>
      <c r="J113" s="91"/>
      <c r="K113" s="91"/>
      <c r="L113" s="91"/>
      <c r="M113" s="91"/>
      <c r="N113" s="91"/>
      <c r="O113" s="91"/>
      <c r="P113" s="91"/>
      <c r="Q113" s="91"/>
      <c r="R113" s="93">
        <f t="shared" si="2"/>
        <v>0</v>
      </c>
    </row>
    <row r="114" spans="2:23" x14ac:dyDescent="0.2">
      <c r="V114" s="394"/>
      <c r="W114" s="394"/>
    </row>
    <row r="115" spans="2:23" ht="13.15" customHeight="1" x14ac:dyDescent="0.2"/>
    <row r="116" spans="2:23" ht="16.5" customHeight="1" x14ac:dyDescent="0.2">
      <c r="B116" s="57" t="s">
        <v>121</v>
      </c>
      <c r="C116" s="284" t="s">
        <v>341</v>
      </c>
      <c r="D116" s="285"/>
      <c r="E116" s="286"/>
    </row>
    <row r="117" spans="2:23" ht="13.15" customHeight="1" thickBot="1" x14ac:dyDescent="0.25">
      <c r="B117" s="101"/>
      <c r="C117" s="102"/>
      <c r="D117" s="102"/>
      <c r="E117" s="102"/>
    </row>
    <row r="118" spans="2:23" ht="16.5" thickBot="1" x14ac:dyDescent="0.25">
      <c r="D118" s="746" t="s">
        <v>579</v>
      </c>
      <c r="E118" s="747"/>
      <c r="F118" s="747"/>
      <c r="G118" s="748"/>
      <c r="H118" s="746" t="s">
        <v>577</v>
      </c>
      <c r="I118" s="747"/>
      <c r="J118" s="747"/>
      <c r="K118" s="747"/>
      <c r="L118" s="747"/>
      <c r="M118" s="747"/>
      <c r="N118" s="747"/>
      <c r="O118" s="747"/>
      <c r="P118" s="747"/>
      <c r="Q118" s="747"/>
      <c r="R118" s="747"/>
      <c r="S118" s="748"/>
    </row>
    <row r="119" spans="2:23" ht="51" customHeight="1" thickBot="1" x14ac:dyDescent="0.25">
      <c r="C119" s="568" t="s">
        <v>333</v>
      </c>
      <c r="D119" s="518" t="s">
        <v>53</v>
      </c>
      <c r="E119" s="518" t="s">
        <v>54</v>
      </c>
      <c r="F119" s="518" t="s">
        <v>189</v>
      </c>
      <c r="G119" s="533" t="s">
        <v>271</v>
      </c>
      <c r="H119" s="534" t="s">
        <v>53</v>
      </c>
      <c r="I119" s="518" t="s">
        <v>54</v>
      </c>
      <c r="J119" s="518" t="s">
        <v>0</v>
      </c>
      <c r="K119" s="518" t="s">
        <v>168</v>
      </c>
      <c r="L119" s="518" t="s">
        <v>138</v>
      </c>
      <c r="M119" s="518" t="s">
        <v>578</v>
      </c>
      <c r="N119" s="518" t="s">
        <v>273</v>
      </c>
      <c r="O119" s="518" t="s">
        <v>576</v>
      </c>
      <c r="P119" s="518" t="s">
        <v>280</v>
      </c>
      <c r="Q119" s="518" t="s">
        <v>306</v>
      </c>
      <c r="R119" s="518" t="s">
        <v>580</v>
      </c>
      <c r="S119" s="535" t="s">
        <v>71</v>
      </c>
      <c r="U119" s="256"/>
    </row>
    <row r="120" spans="2:23" ht="13.15" customHeight="1" x14ac:dyDescent="0.2">
      <c r="C120" s="528"/>
      <c r="D120" s="380"/>
      <c r="E120" s="380"/>
      <c r="F120" s="380"/>
      <c r="G120" s="464"/>
      <c r="H120" s="528"/>
      <c r="I120" s="380"/>
      <c r="J120" s="380"/>
      <c r="K120" s="380"/>
      <c r="L120" s="380"/>
      <c r="M120" s="461"/>
      <c r="N120" s="380"/>
      <c r="O120" s="380"/>
      <c r="P120" s="380"/>
      <c r="Q120" s="553"/>
      <c r="R120" s="380"/>
      <c r="S120" s="378"/>
      <c r="U120" s="256"/>
    </row>
    <row r="121" spans="2:23" ht="13.5" customHeight="1" x14ac:dyDescent="0.2">
      <c r="C121" s="527"/>
      <c r="D121" s="80"/>
      <c r="E121" s="80"/>
      <c r="F121" s="80"/>
      <c r="G121" s="270"/>
      <c r="H121" s="527"/>
      <c r="I121" s="80"/>
      <c r="J121" s="80"/>
      <c r="K121" s="80"/>
      <c r="L121" s="283"/>
      <c r="M121" s="366"/>
      <c r="N121" s="283"/>
      <c r="O121" s="80"/>
      <c r="P121" s="271"/>
      <c r="Q121" s="556"/>
      <c r="R121" s="366"/>
      <c r="S121" s="462"/>
      <c r="U121" s="256"/>
    </row>
    <row r="122" spans="2:23" ht="13.5" customHeight="1" x14ac:dyDescent="0.2">
      <c r="C122" s="527"/>
      <c r="D122" s="80"/>
      <c r="E122" s="80"/>
      <c r="F122" s="80"/>
      <c r="G122" s="270"/>
      <c r="H122" s="527"/>
      <c r="I122" s="80"/>
      <c r="J122" s="80"/>
      <c r="K122" s="80"/>
      <c r="L122" s="283"/>
      <c r="M122" s="366"/>
      <c r="N122" s="283"/>
      <c r="O122" s="80"/>
      <c r="P122" s="271"/>
      <c r="Q122" s="556"/>
      <c r="R122" s="366"/>
      <c r="S122" s="462"/>
      <c r="U122" s="256"/>
    </row>
    <row r="123" spans="2:23" ht="13.5" customHeight="1" x14ac:dyDescent="0.2">
      <c r="C123" s="527"/>
      <c r="D123" s="80"/>
      <c r="E123" s="80"/>
      <c r="F123" s="80"/>
      <c r="G123" s="270"/>
      <c r="H123" s="527"/>
      <c r="I123" s="80"/>
      <c r="J123" s="80"/>
      <c r="K123" s="80"/>
      <c r="L123" s="283"/>
      <c r="M123" s="366"/>
      <c r="N123" s="283"/>
      <c r="O123" s="80"/>
      <c r="P123" s="271"/>
      <c r="Q123" s="556"/>
      <c r="R123" s="366"/>
      <c r="S123" s="462"/>
      <c r="U123" s="256"/>
    </row>
    <row r="124" spans="2:23" ht="13.5" customHeight="1" thickBot="1" x14ac:dyDescent="0.25">
      <c r="C124" s="529"/>
      <c r="D124" s="379"/>
      <c r="E124" s="379"/>
      <c r="F124" s="379"/>
      <c r="G124" s="273"/>
      <c r="H124" s="529"/>
      <c r="I124" s="379"/>
      <c r="J124" s="379"/>
      <c r="K124" s="379"/>
      <c r="L124" s="359"/>
      <c r="M124" s="364"/>
      <c r="N124" s="359"/>
      <c r="O124" s="379"/>
      <c r="P124" s="274"/>
      <c r="Q124" s="383"/>
      <c r="R124" s="364"/>
      <c r="S124" s="463"/>
      <c r="U124" s="256"/>
    </row>
    <row r="125" spans="2:23" ht="13.5" customHeight="1" thickBot="1" x14ac:dyDescent="0.25">
      <c r="C125" s="365"/>
      <c r="D125" s="486"/>
      <c r="E125" s="486"/>
      <c r="F125" s="486"/>
      <c r="G125" s="486"/>
      <c r="H125" s="486"/>
      <c r="I125" s="486"/>
      <c r="J125" s="486"/>
      <c r="K125" s="486"/>
      <c r="L125" s="486"/>
      <c r="M125" s="486"/>
      <c r="N125" s="486"/>
      <c r="O125" s="486"/>
      <c r="P125" s="486"/>
      <c r="Q125" s="486"/>
      <c r="R125" s="486"/>
      <c r="S125" s="486"/>
      <c r="T125" s="256"/>
      <c r="V125" s="256"/>
    </row>
    <row r="126" spans="2:23" ht="13.5" customHeight="1" thickBot="1" x14ac:dyDescent="0.25">
      <c r="C126" s="664" t="s">
        <v>196</v>
      </c>
      <c r="D126" s="665"/>
      <c r="E126" s="37"/>
      <c r="F126" s="37"/>
      <c r="G126" s="37"/>
      <c r="H126" s="49"/>
      <c r="I126" s="49"/>
      <c r="J126" s="49"/>
      <c r="K126" s="49"/>
      <c r="L126" s="49"/>
      <c r="M126" s="49"/>
      <c r="N126" s="49"/>
      <c r="O126" s="49"/>
      <c r="P126" s="49"/>
      <c r="Q126" s="49"/>
      <c r="R126" s="49"/>
      <c r="S126" s="486"/>
      <c r="T126" s="256"/>
      <c r="V126" s="256"/>
    </row>
    <row r="127" spans="2:23" ht="13.5" customHeight="1" thickBot="1" x14ac:dyDescent="0.25">
      <c r="C127" s="37"/>
      <c r="D127" s="49"/>
      <c r="E127" s="49"/>
      <c r="F127" s="49"/>
      <c r="G127" s="49"/>
      <c r="H127" s="49"/>
      <c r="I127" s="49"/>
      <c r="J127" s="49"/>
      <c r="K127" s="49"/>
      <c r="L127" s="49"/>
      <c r="M127" s="49"/>
      <c r="N127" s="49"/>
      <c r="O127" s="49"/>
      <c r="P127" s="49"/>
      <c r="Q127" s="49"/>
      <c r="R127" s="49"/>
      <c r="S127" s="486"/>
      <c r="T127" s="256"/>
      <c r="V127" s="256"/>
    </row>
    <row r="128" spans="2:23" ht="40.5" customHeight="1" thickBot="1" x14ac:dyDescent="0.25">
      <c r="C128" s="568" t="s">
        <v>333</v>
      </c>
      <c r="D128" s="412" t="s">
        <v>106</v>
      </c>
      <c r="E128" s="412" t="s">
        <v>2</v>
      </c>
      <c r="F128" s="412" t="s">
        <v>11</v>
      </c>
      <c r="G128" s="412" t="s">
        <v>12</v>
      </c>
      <c r="H128" s="412" t="s">
        <v>13</v>
      </c>
      <c r="I128" s="412" t="s">
        <v>14</v>
      </c>
      <c r="J128" s="412" t="s">
        <v>15</v>
      </c>
      <c r="K128" s="412" t="s">
        <v>16</v>
      </c>
      <c r="L128" s="412" t="s">
        <v>17</v>
      </c>
      <c r="M128" s="412" t="s">
        <v>18</v>
      </c>
      <c r="N128" s="412" t="s">
        <v>89</v>
      </c>
      <c r="O128" s="412" t="s">
        <v>20</v>
      </c>
      <c r="P128" s="412" t="s">
        <v>21</v>
      </c>
      <c r="Q128" s="412" t="s">
        <v>22</v>
      </c>
      <c r="R128" s="94" t="s">
        <v>90</v>
      </c>
      <c r="S128" s="486"/>
      <c r="T128" s="256"/>
      <c r="V128" s="256"/>
    </row>
    <row r="129" spans="1:24" ht="13.5" customHeight="1" x14ac:dyDescent="0.2">
      <c r="C129" s="681"/>
      <c r="D129" s="88" t="s">
        <v>107</v>
      </c>
      <c r="E129" s="88" t="s">
        <v>108</v>
      </c>
      <c r="F129" s="380"/>
      <c r="G129" s="380"/>
      <c r="H129" s="380"/>
      <c r="I129" s="380"/>
      <c r="J129" s="380"/>
      <c r="K129" s="380"/>
      <c r="L129" s="380"/>
      <c r="M129" s="380"/>
      <c r="N129" s="380"/>
      <c r="O129" s="380"/>
      <c r="P129" s="380"/>
      <c r="Q129" s="380"/>
      <c r="R129" s="246">
        <f t="shared" ref="R129:R138" si="3">SUM(F129:Q129)</f>
        <v>0</v>
      </c>
      <c r="S129" s="486"/>
      <c r="T129" s="256"/>
      <c r="V129" s="256"/>
    </row>
    <row r="130" spans="1:24" ht="13.5" customHeight="1" thickBot="1" x14ac:dyDescent="0.25">
      <c r="C130" s="651"/>
      <c r="D130" s="91" t="s">
        <v>111</v>
      </c>
      <c r="E130" s="91" t="s">
        <v>190</v>
      </c>
      <c r="F130" s="92"/>
      <c r="G130" s="92"/>
      <c r="H130" s="92"/>
      <c r="I130" s="92"/>
      <c r="J130" s="92"/>
      <c r="K130" s="92"/>
      <c r="L130" s="92"/>
      <c r="M130" s="92"/>
      <c r="N130" s="92"/>
      <c r="O130" s="92"/>
      <c r="P130" s="92"/>
      <c r="Q130" s="92"/>
      <c r="R130" s="248">
        <f t="shared" si="3"/>
        <v>0</v>
      </c>
      <c r="S130" s="486"/>
      <c r="T130" s="256"/>
      <c r="V130" s="256"/>
    </row>
    <row r="131" spans="1:24" ht="13.5" customHeight="1" x14ac:dyDescent="0.2">
      <c r="C131" s="681"/>
      <c r="D131" s="88" t="s">
        <v>107</v>
      </c>
      <c r="E131" s="88" t="s">
        <v>108</v>
      </c>
      <c r="F131" s="380"/>
      <c r="G131" s="380"/>
      <c r="H131" s="380"/>
      <c r="I131" s="380"/>
      <c r="J131" s="380"/>
      <c r="K131" s="380"/>
      <c r="L131" s="380"/>
      <c r="M131" s="380"/>
      <c r="N131" s="380"/>
      <c r="O131" s="380"/>
      <c r="P131" s="380"/>
      <c r="Q131" s="380"/>
      <c r="R131" s="89">
        <f t="shared" si="3"/>
        <v>0</v>
      </c>
      <c r="S131" s="486"/>
      <c r="T131" s="256"/>
      <c r="V131" s="256"/>
    </row>
    <row r="132" spans="1:24" ht="13.5" customHeight="1" thickBot="1" x14ac:dyDescent="0.25">
      <c r="C132" s="651"/>
      <c r="D132" s="91" t="s">
        <v>111</v>
      </c>
      <c r="E132" s="91" t="s">
        <v>190</v>
      </c>
      <c r="F132" s="92"/>
      <c r="G132" s="92"/>
      <c r="H132" s="92"/>
      <c r="I132" s="92"/>
      <c r="J132" s="92"/>
      <c r="K132" s="92"/>
      <c r="L132" s="92"/>
      <c r="M132" s="92"/>
      <c r="N132" s="92"/>
      <c r="O132" s="92"/>
      <c r="P132" s="92"/>
      <c r="Q132" s="92"/>
      <c r="R132" s="93">
        <f t="shared" si="3"/>
        <v>0</v>
      </c>
      <c r="S132" s="486"/>
      <c r="T132" s="256"/>
      <c r="V132" s="256"/>
    </row>
    <row r="133" spans="1:24" ht="13.5" customHeight="1" x14ac:dyDescent="0.2">
      <c r="C133" s="687"/>
      <c r="D133" s="88" t="s">
        <v>107</v>
      </c>
      <c r="E133" s="88" t="s">
        <v>108</v>
      </c>
      <c r="F133" s="380"/>
      <c r="G133" s="380"/>
      <c r="H133" s="380"/>
      <c r="I133" s="380"/>
      <c r="J133" s="380"/>
      <c r="K133" s="380"/>
      <c r="L133" s="380"/>
      <c r="M133" s="380"/>
      <c r="N133" s="380"/>
      <c r="O133" s="380"/>
      <c r="P133" s="380"/>
      <c r="Q133" s="380"/>
      <c r="R133" s="89">
        <f t="shared" si="3"/>
        <v>0</v>
      </c>
      <c r="S133" s="486"/>
      <c r="T133" s="256"/>
      <c r="V133" s="256"/>
    </row>
    <row r="134" spans="1:24" ht="13.5" customHeight="1" thickBot="1" x14ac:dyDescent="0.25">
      <c r="C134" s="689"/>
      <c r="D134" s="91" t="s">
        <v>111</v>
      </c>
      <c r="E134" s="91" t="s">
        <v>190</v>
      </c>
      <c r="F134" s="92"/>
      <c r="G134" s="92"/>
      <c r="H134" s="92"/>
      <c r="I134" s="92"/>
      <c r="J134" s="92"/>
      <c r="K134" s="92"/>
      <c r="L134" s="92"/>
      <c r="M134" s="92"/>
      <c r="N134" s="92"/>
      <c r="O134" s="92"/>
      <c r="P134" s="92"/>
      <c r="Q134" s="92"/>
      <c r="R134" s="93">
        <f t="shared" si="3"/>
        <v>0</v>
      </c>
      <c r="S134" s="486"/>
      <c r="T134" s="256"/>
      <c r="V134" s="256"/>
    </row>
    <row r="135" spans="1:24" ht="13.5" customHeight="1" x14ac:dyDescent="0.2">
      <c r="C135" s="681"/>
      <c r="D135" s="88" t="s">
        <v>107</v>
      </c>
      <c r="E135" s="88" t="s">
        <v>108</v>
      </c>
      <c r="F135" s="380"/>
      <c r="G135" s="380"/>
      <c r="H135" s="380"/>
      <c r="I135" s="380"/>
      <c r="J135" s="380"/>
      <c r="K135" s="380"/>
      <c r="L135" s="380"/>
      <c r="M135" s="380"/>
      <c r="N135" s="380"/>
      <c r="O135" s="380"/>
      <c r="P135" s="380"/>
      <c r="Q135" s="380"/>
      <c r="R135" s="89">
        <f t="shared" si="3"/>
        <v>0</v>
      </c>
      <c r="S135" s="486"/>
      <c r="T135" s="256"/>
      <c r="V135" s="256"/>
    </row>
    <row r="136" spans="1:24" ht="13.5" customHeight="1" thickBot="1" x14ac:dyDescent="0.25">
      <c r="C136" s="651"/>
      <c r="D136" s="91" t="s">
        <v>111</v>
      </c>
      <c r="E136" s="91" t="s">
        <v>190</v>
      </c>
      <c r="F136" s="92"/>
      <c r="G136" s="92"/>
      <c r="H136" s="92"/>
      <c r="I136" s="92"/>
      <c r="J136" s="92"/>
      <c r="K136" s="92"/>
      <c r="L136" s="92"/>
      <c r="M136" s="92"/>
      <c r="N136" s="92"/>
      <c r="O136" s="92"/>
      <c r="P136" s="92"/>
      <c r="Q136" s="92"/>
      <c r="R136" s="93">
        <f t="shared" si="3"/>
        <v>0</v>
      </c>
      <c r="S136" s="486"/>
      <c r="T136" s="256"/>
      <c r="V136" s="256"/>
    </row>
    <row r="137" spans="1:24" ht="13.9" customHeight="1" x14ac:dyDescent="0.2">
      <c r="C137" s="687"/>
      <c r="D137" s="88" t="s">
        <v>107</v>
      </c>
      <c r="E137" s="88" t="s">
        <v>108</v>
      </c>
      <c r="F137" s="380"/>
      <c r="G137" s="380"/>
      <c r="H137" s="380"/>
      <c r="I137" s="380"/>
      <c r="J137" s="380"/>
      <c r="K137" s="380"/>
      <c r="L137" s="380"/>
      <c r="M137" s="380"/>
      <c r="N137" s="380"/>
      <c r="O137" s="380"/>
      <c r="P137" s="380"/>
      <c r="Q137" s="380"/>
      <c r="R137" s="89">
        <f t="shared" si="3"/>
        <v>0</v>
      </c>
    </row>
    <row r="138" spans="1:24" s="488" customFormat="1" ht="13.9" customHeight="1" thickBot="1" x14ac:dyDescent="0.25">
      <c r="C138" s="689"/>
      <c r="D138" s="91" t="s">
        <v>111</v>
      </c>
      <c r="E138" s="91" t="s">
        <v>190</v>
      </c>
      <c r="F138" s="92"/>
      <c r="G138" s="92"/>
      <c r="H138" s="92"/>
      <c r="I138" s="92"/>
      <c r="J138" s="92"/>
      <c r="K138" s="92"/>
      <c r="L138" s="92"/>
      <c r="M138" s="92"/>
      <c r="N138" s="92"/>
      <c r="O138" s="92"/>
      <c r="P138" s="92"/>
      <c r="Q138" s="92"/>
      <c r="R138" s="93">
        <f t="shared" si="3"/>
        <v>0</v>
      </c>
    </row>
    <row r="139" spans="1:24" s="488" customFormat="1" ht="13.9" customHeight="1" x14ac:dyDescent="0.2">
      <c r="C139" s="487"/>
      <c r="D139" s="487"/>
      <c r="E139" s="489"/>
      <c r="F139" s="489"/>
      <c r="G139" s="489"/>
      <c r="H139" s="489"/>
      <c r="I139" s="489"/>
      <c r="J139" s="489"/>
      <c r="K139" s="489"/>
      <c r="L139" s="489"/>
      <c r="M139" s="489"/>
      <c r="N139" s="489"/>
      <c r="O139" s="489"/>
      <c r="P139" s="489"/>
      <c r="Q139" s="487"/>
    </row>
    <row r="141" spans="1:24" ht="18.75" thickBot="1" x14ac:dyDescent="0.25">
      <c r="B141" s="57" t="s">
        <v>122</v>
      </c>
      <c r="C141" s="284" t="s">
        <v>529</v>
      </c>
      <c r="D141" s="285"/>
      <c r="E141" s="285"/>
      <c r="M141" s="493"/>
      <c r="N141" s="493"/>
      <c r="O141" s="493"/>
      <c r="P141" s="493"/>
      <c r="Q141" s="493"/>
      <c r="R141" s="493"/>
      <c r="S141" s="493"/>
      <c r="T141" s="493"/>
      <c r="U141" s="493"/>
      <c r="V141" s="493"/>
      <c r="W141" s="493"/>
      <c r="X141" s="493"/>
    </row>
    <row r="142" spans="1:24" ht="16.5" thickBot="1" x14ac:dyDescent="0.25">
      <c r="L142" s="746" t="s">
        <v>611</v>
      </c>
      <c r="M142" s="747"/>
      <c r="N142" s="747"/>
      <c r="O142" s="747"/>
      <c r="P142" s="747"/>
      <c r="Q142" s="747"/>
      <c r="R142" s="747"/>
      <c r="S142" s="747"/>
      <c r="T142" s="747"/>
      <c r="U142" s="748"/>
    </row>
    <row r="143" spans="1:24" ht="48" thickBot="1" x14ac:dyDescent="0.25">
      <c r="A143" s="22"/>
      <c r="B143" s="22"/>
      <c r="C143" s="568" t="s">
        <v>333</v>
      </c>
      <c r="D143" s="518" t="s">
        <v>609</v>
      </c>
      <c r="E143" s="518" t="s">
        <v>57</v>
      </c>
      <c r="F143" s="518" t="s">
        <v>53</v>
      </c>
      <c r="G143" s="518" t="s">
        <v>54</v>
      </c>
      <c r="H143" s="518" t="s">
        <v>339</v>
      </c>
      <c r="I143" s="518" t="s">
        <v>610</v>
      </c>
      <c r="J143" s="518" t="s">
        <v>524</v>
      </c>
      <c r="K143" s="518" t="s">
        <v>528</v>
      </c>
      <c r="L143" s="518" t="s">
        <v>168</v>
      </c>
      <c r="M143" s="518" t="s">
        <v>138</v>
      </c>
      <c r="N143" s="518" t="s">
        <v>578</v>
      </c>
      <c r="O143" s="518" t="s">
        <v>612</v>
      </c>
      <c r="P143" s="518" t="s">
        <v>576</v>
      </c>
      <c r="Q143" s="518" t="s">
        <v>280</v>
      </c>
      <c r="R143" s="518" t="s">
        <v>306</v>
      </c>
      <c r="S143" s="518" t="s">
        <v>580</v>
      </c>
      <c r="T143" s="518" t="s">
        <v>71</v>
      </c>
      <c r="U143" s="535" t="s">
        <v>530</v>
      </c>
    </row>
    <row r="144" spans="1:24" ht="15.75" x14ac:dyDescent="0.2">
      <c r="A144" s="256"/>
      <c r="B144" s="256"/>
      <c r="C144" s="392"/>
      <c r="D144" s="471"/>
      <c r="E144" s="471"/>
      <c r="F144" s="471"/>
      <c r="G144" s="471"/>
      <c r="H144" s="471"/>
      <c r="I144" s="88"/>
      <c r="J144" s="88"/>
      <c r="K144" s="88"/>
      <c r="L144" s="88"/>
      <c r="M144" s="88"/>
      <c r="N144" s="471"/>
      <c r="O144" s="88"/>
      <c r="P144" s="88"/>
      <c r="Q144" s="88"/>
      <c r="R144" s="553"/>
      <c r="S144" s="88"/>
      <c r="T144" s="88"/>
      <c r="U144" s="494"/>
    </row>
    <row r="145" spans="1:21" ht="15.75" x14ac:dyDescent="0.2">
      <c r="A145" s="256"/>
      <c r="B145" s="256"/>
      <c r="C145" s="103"/>
      <c r="D145" s="74"/>
      <c r="E145" s="74"/>
      <c r="F145" s="74"/>
      <c r="G145" s="74"/>
      <c r="H145" s="74"/>
      <c r="I145" s="26"/>
      <c r="J145" s="26"/>
      <c r="K145" s="26"/>
      <c r="L145" s="26"/>
      <c r="M145" s="26"/>
      <c r="N145" s="74"/>
      <c r="O145" s="26"/>
      <c r="P145" s="26"/>
      <c r="Q145" s="26"/>
      <c r="R145" s="556"/>
      <c r="S145" s="26"/>
      <c r="T145" s="26"/>
      <c r="U145" s="456"/>
    </row>
    <row r="146" spans="1:21" ht="15.75" x14ac:dyDescent="0.2">
      <c r="A146" s="256"/>
      <c r="B146" s="256"/>
      <c r="C146" s="103"/>
      <c r="D146" s="74"/>
      <c r="E146" s="74"/>
      <c r="F146" s="74"/>
      <c r="G146" s="74"/>
      <c r="H146" s="74"/>
      <c r="I146" s="26"/>
      <c r="J146" s="26"/>
      <c r="K146" s="26"/>
      <c r="L146" s="26"/>
      <c r="M146" s="26"/>
      <c r="N146" s="74"/>
      <c r="O146" s="26"/>
      <c r="P146" s="26"/>
      <c r="Q146" s="26"/>
      <c r="R146" s="556"/>
      <c r="S146" s="26"/>
      <c r="T146" s="26"/>
      <c r="U146" s="456"/>
    </row>
    <row r="147" spans="1:21" ht="15.75" x14ac:dyDescent="0.2">
      <c r="A147" s="256"/>
      <c r="B147" s="256"/>
      <c r="C147" s="103"/>
      <c r="D147" s="74"/>
      <c r="E147" s="74"/>
      <c r="F147" s="74"/>
      <c r="G147" s="74"/>
      <c r="H147" s="74"/>
      <c r="I147" s="26"/>
      <c r="J147" s="26"/>
      <c r="K147" s="26"/>
      <c r="L147" s="26"/>
      <c r="M147" s="26"/>
      <c r="N147" s="74"/>
      <c r="O147" s="26"/>
      <c r="P147" s="26"/>
      <c r="Q147" s="26"/>
      <c r="R147" s="556"/>
      <c r="S147" s="26"/>
      <c r="T147" s="26"/>
      <c r="U147" s="456"/>
    </row>
    <row r="148" spans="1:21" ht="16.5" thickBot="1" x14ac:dyDescent="0.25">
      <c r="A148" s="256"/>
      <c r="B148" s="256"/>
      <c r="C148" s="104"/>
      <c r="D148" s="472"/>
      <c r="E148" s="472"/>
      <c r="F148" s="472"/>
      <c r="G148" s="472"/>
      <c r="H148" s="472"/>
      <c r="I148" s="91"/>
      <c r="J148" s="91"/>
      <c r="K148" s="91"/>
      <c r="L148" s="91"/>
      <c r="M148" s="105"/>
      <c r="N148" s="472"/>
      <c r="O148" s="105"/>
      <c r="P148" s="91"/>
      <c r="Q148" s="106"/>
      <c r="R148" s="383"/>
      <c r="S148" s="472"/>
      <c r="T148" s="472"/>
      <c r="U148" s="495"/>
    </row>
    <row r="149" spans="1:21" ht="16.5" thickBot="1" x14ac:dyDescent="0.25">
      <c r="A149" s="256"/>
      <c r="B149" s="256"/>
      <c r="C149" s="365"/>
      <c r="D149" s="385"/>
      <c r="E149" s="385"/>
      <c r="F149" s="385"/>
      <c r="G149" s="385"/>
      <c r="H149" s="385"/>
      <c r="I149" s="365"/>
      <c r="J149" s="365"/>
      <c r="K149" s="365"/>
      <c r="L149" s="365"/>
      <c r="M149" s="387"/>
      <c r="N149" s="385"/>
      <c r="O149" s="387"/>
      <c r="P149" s="365"/>
      <c r="Q149" s="400"/>
      <c r="R149" s="394"/>
      <c r="S149" s="385"/>
      <c r="T149" s="385"/>
      <c r="U149" s="385"/>
    </row>
    <row r="150" spans="1:21" ht="16.5" thickBot="1" x14ac:dyDescent="0.25">
      <c r="C150" s="664" t="s">
        <v>196</v>
      </c>
      <c r="D150" s="665"/>
      <c r="E150" s="99"/>
      <c r="F150" s="99"/>
      <c r="G150" s="99"/>
      <c r="H150" s="99"/>
      <c r="I150" s="99"/>
      <c r="J150" s="99"/>
      <c r="K150" s="99"/>
      <c r="L150" s="99"/>
      <c r="M150" s="99"/>
      <c r="N150" s="99"/>
      <c r="O150" s="99"/>
      <c r="P150" s="99"/>
      <c r="Q150" s="22"/>
    </row>
    <row r="151" spans="1:21" ht="16.5" thickBot="1" x14ac:dyDescent="0.25">
      <c r="C151" s="490"/>
      <c r="D151" s="490"/>
      <c r="E151" s="99"/>
      <c r="F151" s="99"/>
      <c r="G151" s="99"/>
      <c r="H151" s="99"/>
      <c r="I151" s="99"/>
      <c r="J151" s="99"/>
      <c r="K151" s="99"/>
      <c r="L151" s="99"/>
      <c r="M151" s="99"/>
      <c r="N151" s="99"/>
      <c r="O151" s="99"/>
      <c r="P151" s="99"/>
      <c r="Q151" s="22"/>
    </row>
    <row r="152" spans="1:21" ht="40.5" customHeight="1" thickBot="1" x14ac:dyDescent="0.25">
      <c r="C152" s="572" t="s">
        <v>333</v>
      </c>
      <c r="D152" s="412" t="s">
        <v>106</v>
      </c>
      <c r="E152" s="412" t="s">
        <v>2</v>
      </c>
      <c r="F152" s="412" t="s">
        <v>11</v>
      </c>
      <c r="G152" s="412" t="s">
        <v>12</v>
      </c>
      <c r="H152" s="412" t="s">
        <v>13</v>
      </c>
      <c r="I152" s="412" t="s">
        <v>14</v>
      </c>
      <c r="J152" s="412" t="s">
        <v>15</v>
      </c>
      <c r="K152" s="412" t="s">
        <v>16</v>
      </c>
      <c r="L152" s="412" t="s">
        <v>17</v>
      </c>
      <c r="M152" s="412" t="s">
        <v>18</v>
      </c>
      <c r="N152" s="412" t="s">
        <v>89</v>
      </c>
      <c r="O152" s="412" t="s">
        <v>20</v>
      </c>
      <c r="P152" s="412" t="s">
        <v>21</v>
      </c>
      <c r="Q152" s="412" t="s">
        <v>22</v>
      </c>
      <c r="R152" s="94" t="s">
        <v>90</v>
      </c>
    </row>
    <row r="153" spans="1:21" ht="15.75" x14ac:dyDescent="0.2">
      <c r="C153" s="741"/>
      <c r="D153" s="393" t="s">
        <v>107</v>
      </c>
      <c r="E153" s="393" t="s">
        <v>108</v>
      </c>
      <c r="F153" s="88"/>
      <c r="G153" s="88"/>
      <c r="H153" s="88"/>
      <c r="I153" s="88"/>
      <c r="J153" s="88"/>
      <c r="K153" s="88"/>
      <c r="L153" s="88"/>
      <c r="M153" s="88"/>
      <c r="N153" s="88"/>
      <c r="O153" s="88"/>
      <c r="P153" s="88"/>
      <c r="Q153" s="88"/>
      <c r="R153" s="246">
        <f t="shared" ref="R153:R154" si="4">SUM(F153:Q153)</f>
        <v>0</v>
      </c>
    </row>
    <row r="154" spans="1:21" ht="15.75" x14ac:dyDescent="0.2">
      <c r="C154" s="742"/>
      <c r="D154" s="280" t="s">
        <v>111</v>
      </c>
      <c r="E154" s="280" t="s">
        <v>190</v>
      </c>
      <c r="F154" s="261"/>
      <c r="G154" s="261"/>
      <c r="H154" s="261"/>
      <c r="I154" s="261"/>
      <c r="J154" s="261"/>
      <c r="K154" s="261"/>
      <c r="L154" s="261"/>
      <c r="M154" s="261"/>
      <c r="N154" s="261"/>
      <c r="O154" s="261"/>
      <c r="P154" s="261"/>
      <c r="Q154" s="261"/>
      <c r="R154" s="247">
        <f t="shared" si="4"/>
        <v>0</v>
      </c>
    </row>
    <row r="155" spans="1:21" ht="15.75" x14ac:dyDescent="0.2">
      <c r="C155" s="742"/>
      <c r="D155" s="280" t="s">
        <v>107</v>
      </c>
      <c r="E155" s="280" t="s">
        <v>108</v>
      </c>
      <c r="F155" s="26"/>
      <c r="G155" s="26"/>
      <c r="H155" s="26"/>
      <c r="I155" s="26"/>
      <c r="J155" s="26"/>
      <c r="K155" s="26"/>
      <c r="L155" s="26"/>
      <c r="M155" s="26"/>
      <c r="N155" s="26"/>
      <c r="O155" s="26"/>
      <c r="P155" s="26"/>
      <c r="Q155" s="26"/>
      <c r="R155" s="247">
        <f t="shared" ref="R155:R158" si="5">SUM(F155:Q155)</f>
        <v>0</v>
      </c>
    </row>
    <row r="156" spans="1:21" ht="15.75" x14ac:dyDescent="0.2">
      <c r="C156" s="742"/>
      <c r="D156" s="280" t="s">
        <v>111</v>
      </c>
      <c r="E156" s="280" t="s">
        <v>190</v>
      </c>
      <c r="F156" s="261"/>
      <c r="G156" s="261"/>
      <c r="H156" s="261"/>
      <c r="I156" s="261"/>
      <c r="J156" s="261"/>
      <c r="K156" s="261"/>
      <c r="L156" s="261"/>
      <c r="M156" s="261"/>
      <c r="N156" s="261"/>
      <c r="O156" s="261"/>
      <c r="P156" s="261"/>
      <c r="Q156" s="261"/>
      <c r="R156" s="247">
        <f t="shared" si="5"/>
        <v>0</v>
      </c>
    </row>
    <row r="157" spans="1:21" ht="15.75" x14ac:dyDescent="0.2">
      <c r="C157" s="742"/>
      <c r="D157" s="280" t="s">
        <v>107</v>
      </c>
      <c r="E157" s="280" t="s">
        <v>108</v>
      </c>
      <c r="F157" s="26"/>
      <c r="G157" s="26"/>
      <c r="H157" s="26"/>
      <c r="I157" s="26"/>
      <c r="J157" s="26"/>
      <c r="K157" s="26"/>
      <c r="L157" s="26"/>
      <c r="M157" s="26"/>
      <c r="N157" s="26"/>
      <c r="O157" s="26"/>
      <c r="P157" s="26"/>
      <c r="Q157" s="26"/>
      <c r="R157" s="247">
        <f t="shared" si="5"/>
        <v>0</v>
      </c>
    </row>
    <row r="158" spans="1:21" ht="16.5" thickBot="1" x14ac:dyDescent="0.25">
      <c r="C158" s="743"/>
      <c r="D158" s="357" t="s">
        <v>111</v>
      </c>
      <c r="E158" s="357" t="s">
        <v>190</v>
      </c>
      <c r="F158" s="353"/>
      <c r="G158" s="353"/>
      <c r="H158" s="353"/>
      <c r="I158" s="353"/>
      <c r="J158" s="353"/>
      <c r="K158" s="353"/>
      <c r="L158" s="353"/>
      <c r="M158" s="353"/>
      <c r="N158" s="353"/>
      <c r="O158" s="353"/>
      <c r="P158" s="353"/>
      <c r="Q158" s="353"/>
      <c r="R158" s="248">
        <f t="shared" si="5"/>
        <v>0</v>
      </c>
    </row>
    <row r="160" spans="1:21" ht="18" x14ac:dyDescent="0.2">
      <c r="B160" s="57" t="s">
        <v>231</v>
      </c>
      <c r="C160" s="284" t="s">
        <v>123</v>
      </c>
      <c r="D160" s="285"/>
      <c r="E160" s="286"/>
    </row>
    <row r="161" spans="3:18" ht="13.5" thickBot="1" x14ac:dyDescent="0.25"/>
    <row r="162" spans="3:18" ht="96.75" customHeight="1" thickBot="1" x14ac:dyDescent="0.25">
      <c r="C162" s="534" t="s">
        <v>109</v>
      </c>
      <c r="D162" s="518" t="s">
        <v>53</v>
      </c>
      <c r="E162" s="518" t="s">
        <v>127</v>
      </c>
      <c r="F162" s="518" t="s">
        <v>54</v>
      </c>
      <c r="G162" s="518" t="s">
        <v>116</v>
      </c>
      <c r="H162" s="518" t="s">
        <v>556</v>
      </c>
      <c r="I162" s="518" t="s">
        <v>86</v>
      </c>
      <c r="J162" s="518" t="s">
        <v>339</v>
      </c>
      <c r="K162" s="518" t="s">
        <v>630</v>
      </c>
      <c r="L162" s="518" t="s">
        <v>120</v>
      </c>
      <c r="M162" s="518" t="s">
        <v>126</v>
      </c>
      <c r="N162" s="518" t="s">
        <v>125</v>
      </c>
      <c r="O162" s="518" t="s">
        <v>124</v>
      </c>
      <c r="P162" s="518" t="s">
        <v>128</v>
      </c>
      <c r="Q162" s="518" t="s">
        <v>627</v>
      </c>
      <c r="R162" s="535" t="s">
        <v>129</v>
      </c>
    </row>
    <row r="163" spans="3:18" ht="15" x14ac:dyDescent="0.2">
      <c r="C163" s="890"/>
      <c r="D163" s="446"/>
      <c r="E163" s="446"/>
      <c r="F163" s="446"/>
      <c r="G163" s="446"/>
      <c r="H163" s="446"/>
      <c r="I163" s="446"/>
      <c r="J163" s="446"/>
      <c r="K163" s="446"/>
      <c r="L163" s="446"/>
      <c r="M163" s="446"/>
      <c r="N163" s="446"/>
      <c r="O163" s="446"/>
      <c r="P163" s="446"/>
      <c r="Q163" s="446"/>
      <c r="R163" s="891"/>
    </row>
    <row r="164" spans="3:18" ht="15" x14ac:dyDescent="0.2">
      <c r="C164" s="892"/>
      <c r="D164" s="866"/>
      <c r="E164" s="866"/>
      <c r="F164" s="866"/>
      <c r="G164" s="866"/>
      <c r="H164" s="866"/>
      <c r="I164" s="866"/>
      <c r="J164" s="866"/>
      <c r="K164" s="866"/>
      <c r="L164" s="866"/>
      <c r="M164" s="866"/>
      <c r="N164" s="866"/>
      <c r="O164" s="866"/>
      <c r="P164" s="866"/>
      <c r="Q164" s="866"/>
      <c r="R164" s="893"/>
    </row>
    <row r="165" spans="3:18" ht="15.75" thickBot="1" x14ac:dyDescent="0.25">
      <c r="C165" s="894"/>
      <c r="D165" s="430"/>
      <c r="E165" s="430"/>
      <c r="F165" s="430"/>
      <c r="G165" s="430"/>
      <c r="H165" s="868"/>
      <c r="I165" s="430"/>
      <c r="J165" s="430"/>
      <c r="K165" s="430"/>
      <c r="L165" s="430"/>
      <c r="M165" s="430"/>
      <c r="N165" s="430"/>
      <c r="O165" s="430"/>
      <c r="P165" s="430"/>
      <c r="Q165" s="430"/>
      <c r="R165" s="812"/>
    </row>
    <row r="166" spans="3:18" ht="13.5" thickBot="1" x14ac:dyDescent="0.25"/>
    <row r="167" spans="3:18" ht="16.5" thickBot="1" x14ac:dyDescent="0.25">
      <c r="C167" s="664" t="s">
        <v>196</v>
      </c>
      <c r="D167" s="665"/>
      <c r="E167" s="22"/>
      <c r="F167" s="22"/>
      <c r="G167" s="22"/>
      <c r="H167" s="22"/>
      <c r="I167" s="22"/>
      <c r="J167" s="22"/>
      <c r="K167" s="22"/>
      <c r="L167" s="22"/>
      <c r="M167" s="22"/>
      <c r="N167" s="22"/>
      <c r="O167" s="22"/>
      <c r="P167" s="22"/>
      <c r="Q167" s="22"/>
    </row>
    <row r="168" spans="3:18" ht="13.5" thickBot="1" x14ac:dyDescent="0.25">
      <c r="C168" s="22"/>
      <c r="D168" s="22"/>
      <c r="E168" s="99"/>
      <c r="F168" s="99"/>
      <c r="G168" s="99"/>
      <c r="H168" s="99"/>
      <c r="I168" s="99"/>
      <c r="J168" s="99"/>
      <c r="K168" s="99"/>
      <c r="L168" s="99"/>
      <c r="M168" s="99"/>
      <c r="N168" s="99"/>
      <c r="O168" s="99"/>
      <c r="P168" s="99"/>
      <c r="Q168" s="22"/>
    </row>
    <row r="169" spans="3:18" ht="16.5" thickBot="1" x14ac:dyDescent="0.25">
      <c r="C169" s="411" t="s">
        <v>109</v>
      </c>
      <c r="D169" s="412" t="s">
        <v>106</v>
      </c>
      <c r="E169" s="412" t="s">
        <v>2</v>
      </c>
      <c r="F169" s="412" t="s">
        <v>11</v>
      </c>
      <c r="G169" s="412" t="s">
        <v>12</v>
      </c>
      <c r="H169" s="412" t="s">
        <v>13</v>
      </c>
      <c r="I169" s="412" t="s">
        <v>14</v>
      </c>
      <c r="J169" s="412" t="s">
        <v>15</v>
      </c>
      <c r="K169" s="412" t="s">
        <v>16</v>
      </c>
      <c r="L169" s="412" t="s">
        <v>17</v>
      </c>
      <c r="M169" s="412" t="s">
        <v>18</v>
      </c>
      <c r="N169" s="412" t="s">
        <v>89</v>
      </c>
      <c r="O169" s="412" t="s">
        <v>20</v>
      </c>
      <c r="P169" s="412" t="s">
        <v>21</v>
      </c>
      <c r="Q169" s="412" t="s">
        <v>22</v>
      </c>
      <c r="R169" s="94" t="s">
        <v>90</v>
      </c>
    </row>
    <row r="170" spans="3:18" ht="15.75" x14ac:dyDescent="0.2">
      <c r="C170" s="744"/>
      <c r="D170" s="38" t="s">
        <v>107</v>
      </c>
      <c r="E170" s="38" t="s">
        <v>108</v>
      </c>
      <c r="F170" s="38"/>
      <c r="G170" s="38"/>
      <c r="H170" s="38"/>
      <c r="I170" s="38"/>
      <c r="J170" s="38"/>
      <c r="K170" s="38"/>
      <c r="L170" s="38"/>
      <c r="M170" s="38"/>
      <c r="N170" s="38"/>
      <c r="O170" s="38"/>
      <c r="P170" s="38"/>
      <c r="Q170" s="38"/>
      <c r="R170" s="398">
        <f t="shared" ref="R170" si="6">SUM(F170:Q170)</f>
        <v>0</v>
      </c>
    </row>
    <row r="171" spans="3:18" ht="15.75" x14ac:dyDescent="0.2">
      <c r="C171" s="742"/>
      <c r="D171" s="26" t="s">
        <v>111</v>
      </c>
      <c r="E171" s="26" t="s">
        <v>190</v>
      </c>
      <c r="F171" s="261"/>
      <c r="G171" s="261"/>
      <c r="H171" s="261"/>
      <c r="I171" s="261"/>
      <c r="J171" s="261"/>
      <c r="K171" s="261"/>
      <c r="L171" s="261"/>
      <c r="M171" s="261"/>
      <c r="N171" s="261"/>
      <c r="O171" s="261"/>
      <c r="P171" s="261"/>
      <c r="Q171" s="261"/>
      <c r="R171" s="247">
        <f>SUM(F171:Q171)</f>
        <v>0</v>
      </c>
    </row>
    <row r="172" spans="3:18" ht="15.75" x14ac:dyDescent="0.2">
      <c r="C172" s="742"/>
      <c r="D172" s="26" t="s">
        <v>107</v>
      </c>
      <c r="E172" s="26" t="s">
        <v>108</v>
      </c>
      <c r="F172" s="26"/>
      <c r="G172" s="26"/>
      <c r="H172" s="26"/>
      <c r="I172" s="26"/>
      <c r="J172" s="26"/>
      <c r="K172" s="26"/>
      <c r="L172" s="26"/>
      <c r="M172" s="26"/>
      <c r="N172" s="26"/>
      <c r="O172" s="26"/>
      <c r="P172" s="26"/>
      <c r="Q172" s="26"/>
      <c r="R172" s="247">
        <f t="shared" ref="R172" si="7">SUM(F172:Q172)</f>
        <v>0</v>
      </c>
    </row>
    <row r="173" spans="3:18" ht="15.75" x14ac:dyDescent="0.2">
      <c r="C173" s="742"/>
      <c r="D173" s="26" t="s">
        <v>111</v>
      </c>
      <c r="E173" s="26" t="s">
        <v>190</v>
      </c>
      <c r="F173" s="261"/>
      <c r="G173" s="261"/>
      <c r="H173" s="261"/>
      <c r="I173" s="261"/>
      <c r="J173" s="261"/>
      <c r="K173" s="261"/>
      <c r="L173" s="261"/>
      <c r="M173" s="261"/>
      <c r="N173" s="261"/>
      <c r="O173" s="261"/>
      <c r="P173" s="261"/>
      <c r="Q173" s="261"/>
      <c r="R173" s="247">
        <f>SUM(F173:Q173)</f>
        <v>0</v>
      </c>
    </row>
    <row r="174" spans="3:18" ht="15.75" x14ac:dyDescent="0.2">
      <c r="C174" s="742"/>
      <c r="D174" s="26" t="s">
        <v>107</v>
      </c>
      <c r="E174" s="26" t="s">
        <v>108</v>
      </c>
      <c r="F174" s="26"/>
      <c r="G174" s="26"/>
      <c r="H174" s="26"/>
      <c r="I174" s="26"/>
      <c r="J174" s="26"/>
      <c r="K174" s="26"/>
      <c r="L174" s="26"/>
      <c r="M174" s="26"/>
      <c r="N174" s="26"/>
      <c r="O174" s="26"/>
      <c r="P174" s="26"/>
      <c r="Q174" s="26"/>
      <c r="R174" s="247">
        <f t="shared" ref="R174" si="8">SUM(F174:Q174)</f>
        <v>0</v>
      </c>
    </row>
    <row r="175" spans="3:18" ht="16.5" thickBot="1" x14ac:dyDescent="0.25">
      <c r="C175" s="743"/>
      <c r="D175" s="91" t="s">
        <v>111</v>
      </c>
      <c r="E175" s="91" t="s">
        <v>190</v>
      </c>
      <c r="F175" s="353"/>
      <c r="G175" s="353"/>
      <c r="H175" s="353"/>
      <c r="I175" s="353"/>
      <c r="J175" s="353"/>
      <c r="K175" s="353"/>
      <c r="L175" s="353"/>
      <c r="M175" s="353"/>
      <c r="N175" s="353"/>
      <c r="O175" s="353"/>
      <c r="P175" s="353"/>
      <c r="Q175" s="353"/>
      <c r="R175" s="248">
        <f>SUM(F175:Q175)</f>
        <v>0</v>
      </c>
    </row>
    <row r="178" spans="2:16" ht="18" x14ac:dyDescent="0.2">
      <c r="B178" s="57" t="s">
        <v>575</v>
      </c>
      <c r="C178" s="284" t="s">
        <v>148</v>
      </c>
      <c r="D178" s="285"/>
      <c r="E178" s="286"/>
    </row>
    <row r="179" spans="2:16" ht="13.5" thickBot="1" x14ac:dyDescent="0.25"/>
    <row r="180" spans="2:16" ht="15.75" customHeight="1" x14ac:dyDescent="0.2">
      <c r="C180" s="638" t="s">
        <v>147</v>
      </c>
      <c r="D180" s="690" t="s">
        <v>631</v>
      </c>
      <c r="E180" s="709"/>
      <c r="F180" s="709"/>
      <c r="G180" s="709"/>
      <c r="H180" s="745"/>
      <c r="I180" s="633" t="s">
        <v>614</v>
      </c>
      <c r="J180" s="633"/>
      <c r="K180" s="633" t="s">
        <v>55</v>
      </c>
      <c r="L180" s="633" t="s">
        <v>613</v>
      </c>
      <c r="M180" s="633"/>
      <c r="N180" s="633"/>
      <c r="O180" s="633" t="s">
        <v>150</v>
      </c>
      <c r="P180" s="625" t="s">
        <v>318</v>
      </c>
    </row>
    <row r="181" spans="2:16" ht="48" thickBot="1" x14ac:dyDescent="0.25">
      <c r="C181" s="639"/>
      <c r="D181" s="524" t="s">
        <v>193</v>
      </c>
      <c r="E181" s="524" t="s">
        <v>189</v>
      </c>
      <c r="F181" s="524" t="s">
        <v>53</v>
      </c>
      <c r="G181" s="524" t="s">
        <v>54</v>
      </c>
      <c r="H181" s="524" t="s">
        <v>149</v>
      </c>
      <c r="I181" s="524" t="s">
        <v>172</v>
      </c>
      <c r="J181" s="524" t="s">
        <v>2</v>
      </c>
      <c r="K181" s="637"/>
      <c r="L181" s="524" t="s">
        <v>173</v>
      </c>
      <c r="M181" s="524" t="s">
        <v>0</v>
      </c>
      <c r="N181" s="524" t="s">
        <v>2</v>
      </c>
      <c r="O181" s="637"/>
      <c r="P181" s="740"/>
    </row>
    <row r="182" spans="2:16" ht="15" x14ac:dyDescent="0.2">
      <c r="C182" s="351"/>
      <c r="D182" s="38"/>
      <c r="E182" s="38"/>
      <c r="F182" s="38"/>
      <c r="G182" s="38"/>
      <c r="H182" s="38"/>
      <c r="I182" s="38"/>
      <c r="J182" s="536"/>
      <c r="K182" s="537"/>
      <c r="L182" s="38"/>
      <c r="M182" s="38"/>
      <c r="N182" s="38"/>
      <c r="O182" s="38"/>
      <c r="P182" s="455"/>
    </row>
    <row r="183" spans="2:16" ht="15" x14ac:dyDescent="0.2">
      <c r="C183" s="103"/>
      <c r="D183" s="27"/>
      <c r="E183" s="27"/>
      <c r="F183" s="27"/>
      <c r="G183" s="27"/>
      <c r="H183" s="27"/>
      <c r="I183" s="26"/>
      <c r="J183" s="496"/>
      <c r="K183" s="27"/>
      <c r="L183" s="26"/>
      <c r="M183" s="27"/>
      <c r="N183" s="27"/>
      <c r="O183" s="27"/>
      <c r="P183" s="456"/>
    </row>
    <row r="184" spans="2:16" ht="15" x14ac:dyDescent="0.2">
      <c r="C184" s="103"/>
      <c r="D184" s="27"/>
      <c r="E184" s="27"/>
      <c r="F184" s="27"/>
      <c r="G184" s="27"/>
      <c r="H184" s="27"/>
      <c r="I184" s="26"/>
      <c r="J184" s="496"/>
      <c r="K184" s="27"/>
      <c r="L184" s="26"/>
      <c r="M184" s="27"/>
      <c r="N184" s="27"/>
      <c r="O184" s="27"/>
      <c r="P184" s="456"/>
    </row>
    <row r="185" spans="2:16" ht="15" x14ac:dyDescent="0.2">
      <c r="C185" s="103"/>
      <c r="D185" s="27"/>
      <c r="E185" s="27"/>
      <c r="F185" s="27"/>
      <c r="G185" s="27"/>
      <c r="H185" s="27"/>
      <c r="I185" s="26"/>
      <c r="J185" s="496"/>
      <c r="K185" s="27"/>
      <c r="L185" s="26"/>
      <c r="M185" s="27"/>
      <c r="N185" s="27"/>
      <c r="O185" s="27"/>
      <c r="P185" s="497"/>
    </row>
    <row r="186" spans="2:16" ht="15" x14ac:dyDescent="0.2">
      <c r="C186" s="103"/>
      <c r="D186" s="27"/>
      <c r="E186" s="27"/>
      <c r="F186" s="27"/>
      <c r="G186" s="27"/>
      <c r="H186" s="27"/>
      <c r="I186" s="26"/>
      <c r="J186" s="496"/>
      <c r="K186" s="27"/>
      <c r="L186" s="26"/>
      <c r="M186" s="27"/>
      <c r="N186" s="27"/>
      <c r="O186" s="27"/>
      <c r="P186" s="497"/>
    </row>
    <row r="187" spans="2:16" ht="15" x14ac:dyDescent="0.2">
      <c r="C187" s="103"/>
      <c r="D187" s="27"/>
      <c r="E187" s="27"/>
      <c r="F187" s="27"/>
      <c r="G187" s="27"/>
      <c r="H187" s="27"/>
      <c r="I187" s="26"/>
      <c r="J187" s="496"/>
      <c r="K187" s="27"/>
      <c r="L187" s="26"/>
      <c r="M187" s="27"/>
      <c r="N187" s="27"/>
      <c r="O187" s="27"/>
      <c r="P187" s="497"/>
    </row>
    <row r="188" spans="2:16" ht="15" x14ac:dyDescent="0.2">
      <c r="C188" s="103"/>
      <c r="D188" s="27"/>
      <c r="E188" s="27"/>
      <c r="F188" s="27"/>
      <c r="G188" s="27"/>
      <c r="H188" s="27"/>
      <c r="I188" s="26"/>
      <c r="J188" s="496"/>
      <c r="K188" s="27"/>
      <c r="L188" s="26"/>
      <c r="M188" s="27"/>
      <c r="N188" s="27"/>
      <c r="O188" s="27"/>
      <c r="P188" s="497"/>
    </row>
    <row r="189" spans="2:16" ht="15" x14ac:dyDescent="0.2">
      <c r="C189" s="103"/>
      <c r="D189" s="27"/>
      <c r="E189" s="27"/>
      <c r="F189" s="27"/>
      <c r="G189" s="27"/>
      <c r="H189" s="27"/>
      <c r="I189" s="26"/>
      <c r="J189" s="496"/>
      <c r="K189" s="27"/>
      <c r="L189" s="26"/>
      <c r="M189" s="27"/>
      <c r="N189" s="27"/>
      <c r="O189" s="27"/>
      <c r="P189" s="497"/>
    </row>
    <row r="190" spans="2:16" ht="15" x14ac:dyDescent="0.2">
      <c r="C190" s="103"/>
      <c r="D190" s="27"/>
      <c r="E190" s="27"/>
      <c r="F190" s="27"/>
      <c r="G190" s="27"/>
      <c r="H190" s="27"/>
      <c r="I190" s="26"/>
      <c r="J190" s="496"/>
      <c r="K190" s="27"/>
      <c r="L190" s="26"/>
      <c r="M190" s="27"/>
      <c r="N190" s="27"/>
      <c r="O190" s="27"/>
      <c r="P190" s="497"/>
    </row>
    <row r="191" spans="2:16" ht="15.75" thickBot="1" x14ac:dyDescent="0.25">
      <c r="C191" s="104"/>
      <c r="D191" s="97"/>
      <c r="E191" s="97"/>
      <c r="F191" s="97"/>
      <c r="G191" s="97"/>
      <c r="H191" s="97"/>
      <c r="I191" s="91"/>
      <c r="J191" s="498"/>
      <c r="K191" s="97"/>
      <c r="L191" s="91"/>
      <c r="M191" s="97"/>
      <c r="N191" s="97"/>
      <c r="O191" s="97"/>
      <c r="P191" s="499"/>
    </row>
    <row r="206" spans="10:18" x14ac:dyDescent="0.2">
      <c r="J206" s="608"/>
      <c r="O206" s="608"/>
      <c r="Q206" s="609"/>
      <c r="R206" s="609"/>
    </row>
    <row r="207" spans="10:18" x14ac:dyDescent="0.2">
      <c r="J207" s="608"/>
      <c r="O207" s="608"/>
      <c r="Q207" s="609"/>
      <c r="R207" s="609"/>
    </row>
    <row r="208" spans="10:18" x14ac:dyDescent="0.2">
      <c r="J208" s="608"/>
      <c r="O208" s="608"/>
      <c r="Q208" s="609"/>
      <c r="R208" s="609"/>
    </row>
  </sheetData>
  <mergeCells count="62">
    <mergeCell ref="C96:C97"/>
    <mergeCell ref="C98:C99"/>
    <mergeCell ref="L142:U142"/>
    <mergeCell ref="D118:G118"/>
    <mergeCell ref="C126:D126"/>
    <mergeCell ref="C129:C130"/>
    <mergeCell ref="C131:C132"/>
    <mergeCell ref="H118:S118"/>
    <mergeCell ref="C133:C134"/>
    <mergeCell ref="C135:C136"/>
    <mergeCell ref="C137:C138"/>
    <mergeCell ref="C85:C86"/>
    <mergeCell ref="C63:C64"/>
    <mergeCell ref="C89:E89"/>
    <mergeCell ref="C92:C93"/>
    <mergeCell ref="C94:C95"/>
    <mergeCell ref="C36:C37"/>
    <mergeCell ref="C52:D52"/>
    <mergeCell ref="C55:C56"/>
    <mergeCell ref="C57:C58"/>
    <mergeCell ref="C59:C60"/>
    <mergeCell ref="C25:D25"/>
    <mergeCell ref="C28:C29"/>
    <mergeCell ref="C30:C31"/>
    <mergeCell ref="C32:C33"/>
    <mergeCell ref="C34:C35"/>
    <mergeCell ref="H44:T44"/>
    <mergeCell ref="C105:C107"/>
    <mergeCell ref="C108:C110"/>
    <mergeCell ref="C111:C113"/>
    <mergeCell ref="C102:E102"/>
    <mergeCell ref="D44:G44"/>
    <mergeCell ref="C61:C62"/>
    <mergeCell ref="O69:V69"/>
    <mergeCell ref="D69:N69"/>
    <mergeCell ref="C75:E75"/>
    <mergeCell ref="E77:K77"/>
    <mergeCell ref="L77:W77"/>
    <mergeCell ref="W69:W70"/>
    <mergeCell ref="C79:C80"/>
    <mergeCell ref="C81:C82"/>
    <mergeCell ref="C83:C84"/>
    <mergeCell ref="P180:P181"/>
    <mergeCell ref="K180:K181"/>
    <mergeCell ref="L180:N180"/>
    <mergeCell ref="O180:O181"/>
    <mergeCell ref="C150:D150"/>
    <mergeCell ref="C153:C154"/>
    <mergeCell ref="C155:C156"/>
    <mergeCell ref="C174:C175"/>
    <mergeCell ref="C157:C158"/>
    <mergeCell ref="C167:D167"/>
    <mergeCell ref="C170:C171"/>
    <mergeCell ref="D180:H180"/>
    <mergeCell ref="I180:J180"/>
    <mergeCell ref="C172:C173"/>
    <mergeCell ref="C180:C181"/>
    <mergeCell ref="K2:Q5"/>
    <mergeCell ref="G8:L8"/>
    <mergeCell ref="G9:H9"/>
    <mergeCell ref="I9:L9"/>
    <mergeCell ref="I10:M10"/>
  </mergeCells>
  <phoneticPr fontId="22" type="noConversion"/>
  <dataValidations count="6">
    <dataValidation type="list" allowBlank="1" showInputMessage="1" showErrorMessage="1" sqref="L182:L191" xr:uid="{00000000-0002-0000-0100-000000000000}">
      <formula1>$Y$273:$Y$285</formula1>
    </dataValidation>
    <dataValidation type="list" allowBlank="1" showInputMessage="1" showErrorMessage="1" sqref="K47:K51 L65 O80:O83 K121:K124 L148:L149 I71:I74 I88 I100" xr:uid="{00000000-0002-0000-0100-000001000000}">
      <formula1>#REF!</formula1>
    </dataValidation>
    <dataValidation type="list" allowBlank="1" showInputMessage="1" showErrorMessage="1" sqref="O38 O24" xr:uid="{00000000-0002-0000-0100-000002000000}">
      <formula1>$AB$16:$AB$17</formula1>
    </dataValidation>
    <dataValidation type="list" allowBlank="1" showInputMessage="1" showErrorMessage="1" sqref="O71:O74 O88:O90 O100" xr:uid="{00000000-0002-0000-0100-000003000000}">
      <formula1>$Y$71:$Y$74</formula1>
    </dataValidation>
    <dataValidation type="list" allowBlank="1" showInputMessage="1" showErrorMessage="1" sqref="D144:D149" xr:uid="{00000000-0002-0000-0100-000004000000}">
      <formula1>$U$144:$U$148</formula1>
    </dataValidation>
    <dataValidation type="list" allowBlank="1" showInputMessage="1" showErrorMessage="1" sqref="O19:O23 Q46:Q50 U79:U86 N92:N99 Q120:Q124 R144:R148" xr:uid="{00000000-0002-0000-0100-000005000000}">
      <formula1>$Z$19:$Z$23</formula1>
    </dataValidation>
  </dataValidations>
  <pageMargins left="7.874015748031496E-2" right="7.874015748031496E-2" top="0.39370078740157483" bottom="0.39370078740157483" header="0.31496062992125984" footer="0.31496062992125984"/>
  <pageSetup scale="21" orientation="portrait" horizontalDpi="360" verticalDpi="36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142"/>
  <sheetViews>
    <sheetView showGridLines="0" view="pageBreakPreview" topLeftCell="A13" zoomScale="85" zoomScaleNormal="40" zoomScaleSheetLayoutView="85" workbookViewId="0">
      <selection activeCell="E146" sqref="E146"/>
    </sheetView>
  </sheetViews>
  <sheetFormatPr baseColWidth="10" defaultColWidth="11.42578125" defaultRowHeight="12.75" x14ac:dyDescent="0.2"/>
  <cols>
    <col min="1" max="1" width="4.85546875" style="18" customWidth="1"/>
    <col min="2" max="2" width="11" style="18" customWidth="1"/>
    <col min="3" max="3" width="29.85546875" style="18" customWidth="1"/>
    <col min="4" max="4" width="28.140625" style="18" customWidth="1"/>
    <col min="5" max="5" width="25.85546875" style="18" customWidth="1"/>
    <col min="6" max="6" width="18.85546875" style="18" customWidth="1"/>
    <col min="7" max="8" width="19.85546875" style="18" customWidth="1"/>
    <col min="9" max="9" width="21.7109375" style="18" customWidth="1"/>
    <col min="10" max="10" width="20.7109375" style="18" customWidth="1"/>
    <col min="11" max="11" width="21" style="18" customWidth="1"/>
    <col min="12" max="13" width="22.7109375" style="18" customWidth="1"/>
    <col min="14" max="14" width="23.7109375" style="18" customWidth="1"/>
    <col min="15" max="15" width="24.5703125" style="18" customWidth="1"/>
    <col min="16" max="19" width="19.85546875" style="18" customWidth="1"/>
    <col min="20" max="20" width="17.140625" style="18" customWidth="1"/>
    <col min="21" max="21" width="13.42578125" style="18" customWidth="1"/>
    <col min="22" max="22" width="15.140625" style="18" customWidth="1"/>
    <col min="23" max="23" width="17" style="18" customWidth="1"/>
    <col min="24" max="24" width="21.28515625" style="18" customWidth="1"/>
    <col min="25" max="25" width="17" style="18" customWidth="1"/>
    <col min="26" max="26" width="26.42578125" style="18" customWidth="1"/>
    <col min="27" max="27" width="37.85546875" style="18" bestFit="1" customWidth="1"/>
    <col min="28" max="28" width="27.5703125" style="18" customWidth="1"/>
    <col min="29" max="29" width="20" style="18" bestFit="1" customWidth="1"/>
    <col min="30" max="16384" width="11.42578125" style="18"/>
  </cols>
  <sheetData>
    <row r="1" spans="1:40" ht="13.5" thickBot="1" x14ac:dyDescent="0.25"/>
    <row r="2" spans="1:40" ht="17.25" customHeight="1" x14ac:dyDescent="0.2">
      <c r="M2" s="691"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N2" s="692"/>
      <c r="O2" s="692"/>
      <c r="P2" s="692"/>
      <c r="Q2" s="692"/>
      <c r="R2" s="692"/>
      <c r="S2" s="693"/>
      <c r="T2" s="62"/>
    </row>
    <row r="3" spans="1:40" ht="17.25" customHeight="1" x14ac:dyDescent="0.2">
      <c r="M3" s="694"/>
      <c r="N3" s="695"/>
      <c r="O3" s="695"/>
      <c r="P3" s="695"/>
      <c r="Q3" s="695"/>
      <c r="R3" s="695"/>
      <c r="S3" s="696"/>
      <c r="T3" s="62"/>
    </row>
    <row r="4" spans="1:40" ht="17.25" customHeight="1" x14ac:dyDescent="0.2">
      <c r="M4" s="694"/>
      <c r="N4" s="695"/>
      <c r="O4" s="695"/>
      <c r="P4" s="695"/>
      <c r="Q4" s="695"/>
      <c r="R4" s="695"/>
      <c r="S4" s="696"/>
      <c r="T4" s="62"/>
    </row>
    <row r="5" spans="1:40" ht="13.5" customHeight="1" thickBot="1" x14ac:dyDescent="0.25">
      <c r="M5" s="697"/>
      <c r="N5" s="698"/>
      <c r="O5" s="698"/>
      <c r="P5" s="698"/>
      <c r="Q5" s="698"/>
      <c r="R5" s="698"/>
      <c r="S5" s="699"/>
      <c r="T5" s="62"/>
    </row>
    <row r="7" spans="1:40" x14ac:dyDescent="0.2">
      <c r="A7" s="1"/>
      <c r="B7" s="1"/>
      <c r="C7" s="1"/>
      <c r="D7" s="1"/>
      <c r="E7" s="1"/>
      <c r="F7" s="1"/>
      <c r="G7" s="1"/>
      <c r="H7" s="1"/>
      <c r="I7" s="1"/>
      <c r="J7" s="1"/>
      <c r="K7" s="1"/>
      <c r="L7" s="1"/>
      <c r="M7" s="1"/>
      <c r="N7" s="1"/>
      <c r="O7" s="1"/>
      <c r="P7" s="1"/>
      <c r="Q7" s="1"/>
      <c r="R7" s="1"/>
      <c r="S7" s="1"/>
      <c r="T7" s="1"/>
    </row>
    <row r="8" spans="1:40" x14ac:dyDescent="0.2">
      <c r="A8" s="1"/>
      <c r="B8" s="1"/>
      <c r="C8" s="1"/>
      <c r="D8" s="1"/>
      <c r="E8" s="1"/>
      <c r="F8" s="1"/>
      <c r="G8" s="1"/>
      <c r="H8" s="1"/>
      <c r="I8" s="1"/>
      <c r="J8" s="1"/>
      <c r="K8" s="1"/>
      <c r="L8" s="1"/>
      <c r="M8" s="1"/>
      <c r="N8" s="1"/>
      <c r="O8" s="1"/>
      <c r="P8" s="1"/>
      <c r="Q8" s="1"/>
      <c r="R8" s="1"/>
      <c r="S8" s="1"/>
      <c r="T8" s="1"/>
    </row>
    <row r="9" spans="1:40" x14ac:dyDescent="0.2">
      <c r="A9" s="1"/>
      <c r="B9" s="1"/>
      <c r="C9" s="1"/>
      <c r="D9" s="1"/>
      <c r="E9" s="1"/>
      <c r="F9" s="1"/>
      <c r="G9" s="82"/>
      <c r="H9" s="1"/>
      <c r="I9" s="1"/>
      <c r="J9" s="1"/>
      <c r="K9" s="1"/>
      <c r="L9" s="1"/>
      <c r="M9" s="1"/>
      <c r="N9" s="1"/>
      <c r="O9" s="1"/>
      <c r="P9" s="1"/>
      <c r="Q9" s="1"/>
      <c r="R9" s="1"/>
      <c r="S9" s="1"/>
      <c r="T9" s="1"/>
    </row>
    <row r="10" spans="1:40" ht="18.75" customHeight="1" thickBot="1" x14ac:dyDescent="0.25">
      <c r="A10" s="3"/>
      <c r="B10" s="60"/>
      <c r="C10" s="60"/>
      <c r="D10" s="60"/>
      <c r="E10" s="60"/>
      <c r="F10" s="60"/>
      <c r="G10" s="706" t="s">
        <v>211</v>
      </c>
      <c r="H10" s="706"/>
      <c r="I10" s="706"/>
      <c r="J10" s="706"/>
      <c r="K10" s="706"/>
      <c r="L10" s="706"/>
      <c r="M10" s="60"/>
      <c r="N10" s="60"/>
      <c r="O10" s="60"/>
      <c r="P10" s="60"/>
      <c r="Q10" s="60"/>
      <c r="R10" s="3"/>
      <c r="S10" s="13" t="s">
        <v>1</v>
      </c>
      <c r="T10" s="3"/>
    </row>
    <row r="11" spans="1:40" ht="18.75" customHeight="1" thickTop="1" x14ac:dyDescent="0.2">
      <c r="A11" s="4"/>
      <c r="B11" s="60"/>
      <c r="C11" s="60"/>
      <c r="D11" s="60"/>
      <c r="E11" s="60"/>
      <c r="F11" s="60"/>
      <c r="G11" s="708" t="s">
        <v>212</v>
      </c>
      <c r="H11" s="708"/>
      <c r="I11" s="707" t="str">
        <f>ENCUESTA!I10</f>
        <v>PRODUCTOS TEXTILES Y CUERO</v>
      </c>
      <c r="J11" s="707"/>
      <c r="K11" s="707"/>
      <c r="L11" s="707"/>
      <c r="M11" s="60"/>
      <c r="N11" s="60"/>
      <c r="O11" s="60"/>
      <c r="P11" s="60"/>
      <c r="Q11" s="60"/>
      <c r="R11" s="9"/>
      <c r="S11" s="29"/>
      <c r="T11" s="9"/>
    </row>
    <row r="12" spans="1:40" ht="23.25" x14ac:dyDescent="0.2">
      <c r="A12" s="1"/>
      <c r="B12" s="1"/>
      <c r="C12" s="1"/>
      <c r="D12" s="1"/>
      <c r="E12" s="1"/>
      <c r="F12" s="276"/>
      <c r="G12" s="278"/>
      <c r="H12" s="279" t="s">
        <v>213</v>
      </c>
      <c r="I12" s="278">
        <f>ENCUESTA!I11</f>
        <v>0</v>
      </c>
      <c r="J12" s="278"/>
      <c r="K12" s="278"/>
      <c r="L12" s="278"/>
      <c r="M12" s="278"/>
      <c r="N12" s="276"/>
      <c r="O12" s="5"/>
      <c r="P12" s="5"/>
      <c r="Q12" s="5"/>
      <c r="R12" s="5"/>
      <c r="S12" s="5"/>
      <c r="T12" s="5"/>
      <c r="AN12" s="560"/>
    </row>
    <row r="13" spans="1:40" s="43" customFormat="1" ht="20.25" x14ac:dyDescent="0.2">
      <c r="A13" s="30"/>
      <c r="B13" s="42" t="s">
        <v>135</v>
      </c>
      <c r="C13" s="41"/>
      <c r="D13" s="41"/>
      <c r="E13" s="41"/>
      <c r="F13" s="41"/>
      <c r="G13" s="41"/>
      <c r="H13" s="41"/>
      <c r="I13" s="41"/>
      <c r="J13" s="41"/>
      <c r="K13" s="41"/>
      <c r="L13" s="41"/>
      <c r="M13" s="41"/>
      <c r="N13" s="41"/>
      <c r="O13" s="41"/>
      <c r="P13" s="41"/>
      <c r="Q13" s="41"/>
      <c r="R13" s="41"/>
      <c r="S13" s="41"/>
      <c r="T13" s="66"/>
      <c r="AN13" s="18"/>
    </row>
    <row r="16" spans="1:40" ht="18" x14ac:dyDescent="0.2">
      <c r="B16" s="57" t="s">
        <v>132</v>
      </c>
      <c r="C16" s="58" t="s">
        <v>131</v>
      </c>
      <c r="D16" s="59"/>
      <c r="E16" s="44"/>
      <c r="F16" s="44"/>
      <c r="G16" s="44"/>
      <c r="H16" s="44"/>
      <c r="I16" s="44"/>
      <c r="J16" s="44"/>
      <c r="K16" s="44"/>
      <c r="L16" s="44"/>
      <c r="M16" s="44"/>
      <c r="N16" s="44"/>
      <c r="O16" s="44"/>
      <c r="P16" s="44"/>
      <c r="Q16" s="44"/>
      <c r="R16" s="44"/>
      <c r="S16" s="44"/>
      <c r="T16" s="44"/>
    </row>
    <row r="17" spans="3:50" x14ac:dyDescent="0.2">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4"/>
    </row>
    <row r="18" spans="3:50" ht="15" x14ac:dyDescent="0.2">
      <c r="C18" s="37" t="s">
        <v>74</v>
      </c>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4"/>
    </row>
    <row r="19" spans="3:50" ht="13.5" thickBot="1" x14ac:dyDescent="0.25">
      <c r="AB19" s="394"/>
      <c r="AC19" s="394"/>
      <c r="AD19" s="394"/>
      <c r="AE19" s="394"/>
      <c r="AF19" s="401"/>
      <c r="AG19" s="394"/>
      <c r="AH19" s="394"/>
      <c r="AI19" s="394"/>
      <c r="AJ19" s="394"/>
      <c r="AK19" s="394"/>
      <c r="AL19" s="394"/>
      <c r="AM19" s="394"/>
      <c r="AN19" s="394"/>
      <c r="AO19" s="394"/>
      <c r="AP19" s="394"/>
      <c r="AQ19" s="394"/>
      <c r="AR19" s="394"/>
      <c r="AS19" s="394"/>
      <c r="AT19" s="394"/>
      <c r="AU19" s="394"/>
      <c r="AV19" s="394"/>
      <c r="AW19" s="394"/>
      <c r="AX19" s="394"/>
    </row>
    <row r="20" spans="3:50" ht="34.5" customHeight="1" x14ac:dyDescent="0.2">
      <c r="C20" s="638" t="s">
        <v>73</v>
      </c>
      <c r="D20" s="633" t="s">
        <v>616</v>
      </c>
      <c r="E20" s="633" t="s">
        <v>197</v>
      </c>
      <c r="F20" s="633" t="s">
        <v>53</v>
      </c>
      <c r="G20" s="633" t="s">
        <v>54</v>
      </c>
      <c r="H20" s="633" t="s">
        <v>0</v>
      </c>
      <c r="I20" s="633" t="s">
        <v>615</v>
      </c>
      <c r="J20" s="633" t="s">
        <v>52</v>
      </c>
      <c r="K20" s="633"/>
      <c r="L20" s="633" t="s">
        <v>522</v>
      </c>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c r="AR20" s="394"/>
      <c r="AS20" s="394"/>
      <c r="AT20" s="394"/>
      <c r="AU20" s="394"/>
    </row>
    <row r="21" spans="3:50" ht="28.5" customHeight="1" thickBot="1" x14ac:dyDescent="0.25">
      <c r="C21" s="639"/>
      <c r="D21" s="637"/>
      <c r="E21" s="637"/>
      <c r="F21" s="637"/>
      <c r="G21" s="637"/>
      <c r="H21" s="637"/>
      <c r="I21" s="637"/>
      <c r="J21" s="524" t="s">
        <v>45</v>
      </c>
      <c r="K21" s="524" t="s">
        <v>165</v>
      </c>
      <c r="L21" s="637"/>
      <c r="U21" s="394"/>
      <c r="V21" s="769"/>
      <c r="W21" s="765" t="s">
        <v>628</v>
      </c>
      <c r="X21" s="531"/>
      <c r="Y21" s="252" t="s">
        <v>510</v>
      </c>
      <c r="AD21" s="402"/>
      <c r="AE21" s="394"/>
      <c r="AF21" s="394"/>
      <c r="AG21" s="394"/>
      <c r="AH21" s="394"/>
      <c r="AI21" s="394"/>
      <c r="AJ21" s="394"/>
      <c r="AK21" s="394"/>
      <c r="AL21" s="394"/>
      <c r="AM21" s="394"/>
      <c r="AN21" s="394"/>
      <c r="AO21" s="394"/>
      <c r="AP21" s="394"/>
      <c r="AQ21" s="394"/>
      <c r="AR21" s="394"/>
      <c r="AS21" s="394"/>
      <c r="AT21" s="394"/>
      <c r="AU21" s="394"/>
    </row>
    <row r="22" spans="3:50" s="256" customFormat="1" ht="15.75" x14ac:dyDescent="0.2">
      <c r="C22" s="530"/>
      <c r="D22" s="98"/>
      <c r="E22" s="500"/>
      <c r="F22" s="98"/>
      <c r="G22" s="98"/>
      <c r="H22" s="98"/>
      <c r="I22" s="98"/>
      <c r="J22" s="561"/>
      <c r="K22" s="562"/>
      <c r="L22" s="563"/>
      <c r="M22" s="18"/>
      <c r="N22" s="18"/>
      <c r="O22" s="18"/>
      <c r="S22" s="18"/>
      <c r="T22" s="18"/>
      <c r="U22" s="399"/>
      <c r="V22" s="769"/>
      <c r="W22" s="766"/>
      <c r="X22" s="531"/>
      <c r="Y22" s="252" t="s">
        <v>511</v>
      </c>
      <c r="AD22" s="363"/>
      <c r="AE22" s="394"/>
      <c r="AF22" s="394"/>
      <c r="AG22" s="394"/>
      <c r="AH22" s="394"/>
      <c r="AI22" s="394"/>
      <c r="AJ22" s="394"/>
      <c r="AK22" s="394"/>
      <c r="AL22" s="399"/>
      <c r="AM22" s="399"/>
      <c r="AN22" s="399"/>
      <c r="AO22" s="399"/>
      <c r="AP22" s="399"/>
      <c r="AQ22" s="399"/>
      <c r="AR22" s="399"/>
      <c r="AS22" s="399"/>
      <c r="AT22" s="399"/>
      <c r="AU22" s="399"/>
    </row>
    <row r="23" spans="3:50" s="256" customFormat="1" ht="15.75" x14ac:dyDescent="0.2">
      <c r="C23" s="527"/>
      <c r="D23" s="80"/>
      <c r="E23" s="376"/>
      <c r="F23" s="80"/>
      <c r="G23" s="80"/>
      <c r="H23" s="80"/>
      <c r="I23" s="80"/>
      <c r="J23" s="23"/>
      <c r="K23" s="252"/>
      <c r="L23" s="257"/>
      <c r="M23" s="18"/>
      <c r="N23" s="18"/>
      <c r="O23" s="18"/>
      <c r="S23" s="18"/>
      <c r="T23" s="18"/>
      <c r="U23" s="399"/>
      <c r="V23" s="365"/>
      <c r="W23" s="558" t="s">
        <v>35</v>
      </c>
      <c r="X23" s="559"/>
      <c r="Y23" s="252" t="s">
        <v>512</v>
      </c>
      <c r="AD23" s="363"/>
      <c r="AE23" s="394"/>
      <c r="AF23" s="394"/>
      <c r="AG23" s="394"/>
      <c r="AH23" s="394"/>
      <c r="AI23" s="394"/>
      <c r="AJ23" s="394"/>
      <c r="AK23" s="394"/>
      <c r="AL23" s="399"/>
      <c r="AM23" s="399"/>
      <c r="AN23" s="399"/>
      <c r="AO23" s="399"/>
      <c r="AP23" s="399"/>
      <c r="AQ23" s="399"/>
      <c r="AR23" s="399"/>
      <c r="AS23" s="399"/>
      <c r="AT23" s="399"/>
      <c r="AU23" s="399"/>
    </row>
    <row r="24" spans="3:50" s="256" customFormat="1" ht="15.75" x14ac:dyDescent="0.2">
      <c r="C24" s="527"/>
      <c r="D24" s="80"/>
      <c r="E24" s="376"/>
      <c r="F24" s="80"/>
      <c r="G24" s="80"/>
      <c r="H24" s="80"/>
      <c r="I24" s="80"/>
      <c r="J24" s="23"/>
      <c r="K24" s="252"/>
      <c r="L24" s="257"/>
      <c r="M24" s="18"/>
      <c r="N24" s="18"/>
      <c r="O24" s="18"/>
      <c r="S24" s="18"/>
      <c r="T24" s="18"/>
      <c r="U24" s="399"/>
      <c r="V24" s="365"/>
      <c r="W24" s="558" t="s">
        <v>36</v>
      </c>
      <c r="X24" s="400"/>
      <c r="Y24" s="252" t="s">
        <v>513</v>
      </c>
      <c r="AD24" s="394"/>
      <c r="AE24" s="394"/>
      <c r="AF24" s="394"/>
      <c r="AG24" s="394"/>
      <c r="AH24" s="394"/>
      <c r="AI24" s="394"/>
      <c r="AJ24" s="394"/>
      <c r="AK24" s="394"/>
      <c r="AL24" s="399"/>
      <c r="AM24" s="399"/>
      <c r="AN24" s="399"/>
      <c r="AO24" s="399"/>
      <c r="AP24" s="399"/>
      <c r="AQ24" s="399"/>
      <c r="AR24" s="399"/>
      <c r="AS24" s="399"/>
      <c r="AT24" s="399"/>
      <c r="AU24" s="399"/>
    </row>
    <row r="25" spans="3:50" s="256" customFormat="1" ht="15.75" x14ac:dyDescent="0.2">
      <c r="C25" s="527"/>
      <c r="D25" s="80"/>
      <c r="E25" s="376"/>
      <c r="F25" s="80"/>
      <c r="G25" s="80"/>
      <c r="H25" s="80"/>
      <c r="I25" s="80"/>
      <c r="J25" s="23"/>
      <c r="K25" s="252"/>
      <c r="L25" s="257"/>
      <c r="M25" s="18"/>
      <c r="N25" s="18"/>
      <c r="O25" s="18"/>
      <c r="S25" s="18"/>
      <c r="T25" s="18"/>
      <c r="U25" s="399"/>
      <c r="V25" s="365"/>
      <c r="W25" s="558" t="s">
        <v>37</v>
      </c>
      <c r="X25" s="400"/>
      <c r="Y25" s="252" t="s">
        <v>514</v>
      </c>
      <c r="AD25" s="564"/>
      <c r="AE25" s="394"/>
      <c r="AF25" s="394"/>
      <c r="AG25" s="394"/>
      <c r="AH25" s="394"/>
      <c r="AI25" s="394"/>
      <c r="AJ25" s="394"/>
      <c r="AK25" s="394"/>
      <c r="AL25" s="399"/>
      <c r="AM25" s="399"/>
      <c r="AN25" s="399"/>
      <c r="AO25" s="399"/>
      <c r="AP25" s="399"/>
      <c r="AQ25" s="399"/>
      <c r="AR25" s="399"/>
      <c r="AS25" s="399"/>
      <c r="AT25" s="399"/>
      <c r="AU25" s="399"/>
    </row>
    <row r="26" spans="3:50" s="256" customFormat="1" ht="15.75" x14ac:dyDescent="0.2">
      <c r="C26" s="527"/>
      <c r="D26" s="80"/>
      <c r="E26" s="376"/>
      <c r="F26" s="80"/>
      <c r="G26" s="80"/>
      <c r="H26" s="80"/>
      <c r="I26" s="80"/>
      <c r="J26" s="23"/>
      <c r="K26" s="252"/>
      <c r="L26" s="257"/>
      <c r="M26" s="18"/>
      <c r="N26" s="18"/>
      <c r="O26" s="18"/>
      <c r="S26" s="18"/>
      <c r="T26" s="18"/>
      <c r="U26" s="399"/>
      <c r="V26" s="365"/>
      <c r="W26" s="558" t="s">
        <v>39</v>
      </c>
      <c r="X26" s="400"/>
      <c r="Y26" s="252" t="s">
        <v>515</v>
      </c>
      <c r="AD26" s="394"/>
      <c r="AE26" s="394"/>
      <c r="AF26" s="394"/>
      <c r="AG26" s="394"/>
      <c r="AH26" s="394"/>
      <c r="AI26" s="394"/>
      <c r="AJ26" s="394"/>
      <c r="AK26" s="394"/>
      <c r="AL26" s="399"/>
      <c r="AM26" s="399"/>
      <c r="AN26" s="399"/>
      <c r="AO26" s="399"/>
      <c r="AP26" s="399"/>
      <c r="AQ26" s="399"/>
      <c r="AR26" s="399"/>
      <c r="AS26" s="399"/>
      <c r="AT26" s="399"/>
      <c r="AU26" s="399"/>
    </row>
    <row r="27" spans="3:50" s="256" customFormat="1" ht="15.75" x14ac:dyDescent="0.2">
      <c r="C27" s="527"/>
      <c r="D27" s="80"/>
      <c r="E27" s="376"/>
      <c r="F27" s="80"/>
      <c r="G27" s="80"/>
      <c r="H27" s="80"/>
      <c r="I27" s="80"/>
      <c r="J27" s="23"/>
      <c r="K27" s="252"/>
      <c r="L27" s="257"/>
      <c r="M27" s="18"/>
      <c r="N27" s="18"/>
      <c r="O27" s="18"/>
      <c r="S27" s="18"/>
      <c r="T27" s="18"/>
      <c r="U27" s="399"/>
      <c r="V27" s="365"/>
      <c r="W27" s="558" t="s">
        <v>69</v>
      </c>
      <c r="X27" s="400"/>
      <c r="Y27" s="252" t="s">
        <v>516</v>
      </c>
      <c r="AD27" s="399"/>
      <c r="AE27" s="399"/>
      <c r="AF27" s="394"/>
      <c r="AG27" s="394"/>
      <c r="AH27" s="394"/>
      <c r="AI27" s="394"/>
      <c r="AJ27" s="394"/>
      <c r="AK27" s="394"/>
      <c r="AL27" s="399"/>
      <c r="AM27" s="399"/>
      <c r="AN27" s="399"/>
      <c r="AO27" s="399"/>
      <c r="AP27" s="399"/>
      <c r="AQ27" s="399"/>
      <c r="AR27" s="399"/>
      <c r="AS27" s="399"/>
      <c r="AT27" s="399"/>
      <c r="AU27" s="399"/>
    </row>
    <row r="28" spans="3:50" s="256" customFormat="1" ht="15.75" x14ac:dyDescent="0.2">
      <c r="C28" s="527"/>
      <c r="D28" s="80"/>
      <c r="E28" s="376"/>
      <c r="F28" s="80"/>
      <c r="G28" s="80"/>
      <c r="H28" s="80"/>
      <c r="I28" s="80"/>
      <c r="J28" s="23"/>
      <c r="K28" s="252"/>
      <c r="L28" s="257"/>
      <c r="M28" s="18"/>
      <c r="N28" s="18"/>
      <c r="O28" s="18"/>
      <c r="S28" s="18"/>
      <c r="T28" s="18"/>
      <c r="U28" s="399"/>
      <c r="V28" s="365"/>
      <c r="W28" s="558" t="s">
        <v>235</v>
      </c>
      <c r="X28" s="400"/>
      <c r="Y28" s="252" t="s">
        <v>517</v>
      </c>
      <c r="AD28" s="399"/>
      <c r="AE28" s="399"/>
      <c r="AF28" s="394"/>
      <c r="AG28" s="394"/>
      <c r="AH28" s="394"/>
      <c r="AI28" s="394"/>
      <c r="AJ28" s="394"/>
      <c r="AK28" s="394"/>
      <c r="AL28" s="399"/>
      <c r="AM28" s="399"/>
      <c r="AN28" s="399"/>
      <c r="AO28" s="399"/>
      <c r="AP28" s="399"/>
      <c r="AQ28" s="399"/>
      <c r="AR28" s="399"/>
      <c r="AS28" s="399"/>
      <c r="AT28" s="399"/>
      <c r="AU28" s="399"/>
    </row>
    <row r="29" spans="3:50" s="256" customFormat="1" ht="15.75" x14ac:dyDescent="0.2">
      <c r="C29" s="527"/>
      <c r="D29" s="80"/>
      <c r="E29" s="376"/>
      <c r="F29" s="80"/>
      <c r="G29" s="80"/>
      <c r="H29" s="80"/>
      <c r="I29" s="80"/>
      <c r="J29" s="23"/>
      <c r="K29" s="252"/>
      <c r="L29" s="257"/>
      <c r="M29" s="18"/>
      <c r="N29" s="18"/>
      <c r="O29" s="18"/>
      <c r="S29" s="18"/>
      <c r="T29" s="18"/>
      <c r="U29" s="399"/>
      <c r="V29" s="365"/>
      <c r="W29" s="400"/>
      <c r="X29" s="389"/>
      <c r="Y29" s="399"/>
      <c r="Z29" s="403"/>
      <c r="AA29" s="403"/>
      <c r="AB29" s="404"/>
      <c r="AC29" s="399"/>
      <c r="AD29" s="399"/>
      <c r="AE29" s="399"/>
      <c r="AF29" s="399"/>
      <c r="AG29" s="399"/>
      <c r="AH29" s="399"/>
      <c r="AI29" s="399"/>
      <c r="AJ29" s="399"/>
      <c r="AK29" s="399"/>
      <c r="AL29" s="399"/>
      <c r="AM29" s="399"/>
      <c r="AN29" s="399"/>
      <c r="AO29" s="399"/>
      <c r="AP29" s="399"/>
      <c r="AQ29" s="399"/>
      <c r="AR29" s="399"/>
      <c r="AS29" s="399"/>
      <c r="AT29" s="399"/>
      <c r="AU29" s="399"/>
    </row>
    <row r="30" spans="3:50" s="256" customFormat="1" ht="15.75" x14ac:dyDescent="0.2">
      <c r="C30" s="527"/>
      <c r="D30" s="80"/>
      <c r="E30" s="376"/>
      <c r="F30" s="80"/>
      <c r="G30" s="80"/>
      <c r="H30" s="80"/>
      <c r="I30" s="80"/>
      <c r="J30" s="23"/>
      <c r="K30" s="252"/>
      <c r="L30" s="257"/>
      <c r="M30" s="18"/>
      <c r="N30" s="18"/>
      <c r="O30" s="18"/>
      <c r="S30" s="18"/>
      <c r="T30" s="18"/>
      <c r="U30" s="399"/>
      <c r="V30" s="365"/>
      <c r="W30" s="400"/>
      <c r="X30" s="389"/>
      <c r="Y30" s="399"/>
      <c r="Z30" s="403"/>
      <c r="AA30" s="403"/>
      <c r="AB30" s="404"/>
      <c r="AC30" s="399"/>
      <c r="AD30" s="399"/>
      <c r="AE30" s="399"/>
      <c r="AF30" s="399"/>
      <c r="AG30" s="399"/>
      <c r="AH30" s="399"/>
      <c r="AI30" s="399"/>
      <c r="AJ30" s="399"/>
      <c r="AK30" s="399"/>
      <c r="AL30" s="399"/>
      <c r="AM30" s="399"/>
      <c r="AN30" s="399"/>
      <c r="AO30" s="399"/>
      <c r="AP30" s="399"/>
      <c r="AQ30" s="399"/>
      <c r="AR30" s="399"/>
      <c r="AS30" s="399"/>
      <c r="AT30" s="399"/>
      <c r="AU30" s="399"/>
    </row>
    <row r="31" spans="3:50" s="256" customFormat="1" ht="16.5" thickBot="1" x14ac:dyDescent="0.25">
      <c r="C31" s="529"/>
      <c r="D31" s="379"/>
      <c r="E31" s="377"/>
      <c r="F31" s="379"/>
      <c r="G31" s="379"/>
      <c r="H31" s="379"/>
      <c r="I31" s="379"/>
      <c r="J31" s="100"/>
      <c r="K31" s="258"/>
      <c r="L31" s="259"/>
      <c r="M31" s="18"/>
      <c r="N31" s="18"/>
      <c r="O31" s="18"/>
      <c r="S31" s="18"/>
      <c r="T31" s="18"/>
      <c r="U31" s="399"/>
      <c r="V31" s="365"/>
      <c r="W31" s="400"/>
      <c r="X31" s="389"/>
      <c r="Y31" s="399"/>
      <c r="Z31" s="394"/>
      <c r="AA31" s="564"/>
      <c r="AB31" s="404"/>
      <c r="AC31" s="399"/>
      <c r="AD31" s="399"/>
      <c r="AE31" s="399"/>
      <c r="AF31" s="399"/>
      <c r="AG31" s="399"/>
      <c r="AH31" s="399"/>
      <c r="AI31" s="399"/>
      <c r="AJ31" s="399"/>
      <c r="AK31" s="399"/>
      <c r="AL31" s="399"/>
      <c r="AM31" s="399"/>
      <c r="AN31" s="399"/>
      <c r="AO31" s="399"/>
      <c r="AP31" s="399"/>
      <c r="AQ31" s="399"/>
      <c r="AR31" s="399"/>
      <c r="AS31" s="399"/>
      <c r="AT31" s="399"/>
      <c r="AU31" s="399"/>
    </row>
    <row r="32" spans="3:50" s="256" customFormat="1" ht="15.75" x14ac:dyDescent="0.2">
      <c r="D32" s="360"/>
      <c r="E32" s="360"/>
      <c r="F32" s="360"/>
      <c r="G32" s="360"/>
      <c r="H32" s="360"/>
      <c r="I32" s="360"/>
      <c r="J32" s="360"/>
      <c r="K32" s="360"/>
      <c r="L32" s="360"/>
      <c r="M32" s="360"/>
      <c r="N32" s="360"/>
      <c r="O32" s="362"/>
      <c r="P32" s="18"/>
      <c r="Q32" s="18"/>
      <c r="R32" s="18"/>
      <c r="V32" s="18"/>
      <c r="W32" s="18"/>
      <c r="X32" s="399"/>
      <c r="Y32" s="365"/>
      <c r="Z32" s="400"/>
      <c r="AA32" s="389"/>
      <c r="AB32" s="399"/>
      <c r="AC32" s="399"/>
      <c r="AD32" s="399"/>
      <c r="AE32" s="404"/>
      <c r="AF32" s="399"/>
      <c r="AG32" s="399"/>
      <c r="AH32" s="399"/>
      <c r="AI32" s="399"/>
      <c r="AJ32" s="399"/>
      <c r="AK32" s="399"/>
      <c r="AL32" s="399"/>
      <c r="AM32" s="399"/>
      <c r="AN32" s="399"/>
      <c r="AO32" s="399"/>
      <c r="AP32" s="399"/>
      <c r="AQ32" s="399"/>
      <c r="AR32" s="399"/>
      <c r="AS32" s="399"/>
      <c r="AT32" s="399"/>
      <c r="AU32" s="399"/>
      <c r="AV32" s="399"/>
      <c r="AW32" s="399"/>
      <c r="AX32" s="399"/>
    </row>
    <row r="33" spans="2:39" x14ac:dyDescent="0.2">
      <c r="F33" s="22"/>
    </row>
    <row r="34" spans="2:39" ht="18" x14ac:dyDescent="0.2">
      <c r="B34" s="57" t="s">
        <v>133</v>
      </c>
      <c r="C34" s="58" t="s">
        <v>141</v>
      </c>
      <c r="D34" s="59"/>
      <c r="E34" s="44"/>
      <c r="F34" s="44"/>
      <c r="G34" s="44"/>
      <c r="H34" s="44"/>
      <c r="I34" s="44"/>
      <c r="J34" s="44"/>
      <c r="K34" s="44"/>
      <c r="L34" s="44"/>
      <c r="M34" s="44"/>
      <c r="N34" s="44"/>
      <c r="R34" s="44"/>
      <c r="S34" s="44"/>
      <c r="T34" s="44"/>
    </row>
    <row r="36" spans="2:39" ht="15.75" customHeight="1" thickBot="1" x14ac:dyDescent="0.25"/>
    <row r="37" spans="2:39" ht="32.25" customHeight="1" x14ac:dyDescent="0.2">
      <c r="C37" s="638" t="s">
        <v>109</v>
      </c>
      <c r="D37" s="633" t="s">
        <v>53</v>
      </c>
      <c r="E37" s="633" t="s">
        <v>54</v>
      </c>
      <c r="F37" s="633" t="s">
        <v>617</v>
      </c>
      <c r="G37" s="633" t="s">
        <v>618</v>
      </c>
      <c r="H37" s="633" t="s">
        <v>619</v>
      </c>
      <c r="I37" s="633" t="s">
        <v>57</v>
      </c>
      <c r="J37" s="633" t="s">
        <v>638</v>
      </c>
      <c r="K37" s="633" t="s">
        <v>340</v>
      </c>
      <c r="L37" s="633" t="s">
        <v>582</v>
      </c>
      <c r="M37" s="633" t="s">
        <v>142</v>
      </c>
      <c r="N37" s="633" t="s">
        <v>143</v>
      </c>
      <c r="O37" s="633" t="s">
        <v>52</v>
      </c>
      <c r="P37" s="625"/>
      <c r="Q37" s="633" t="s">
        <v>522</v>
      </c>
    </row>
    <row r="38" spans="2:39" ht="32.25" customHeight="1" thickBot="1" x14ac:dyDescent="0.25">
      <c r="C38" s="640"/>
      <c r="D38" s="634"/>
      <c r="E38" s="634"/>
      <c r="F38" s="634"/>
      <c r="G38" s="634"/>
      <c r="H38" s="634"/>
      <c r="I38" s="634"/>
      <c r="J38" s="634"/>
      <c r="K38" s="634"/>
      <c r="L38" s="634"/>
      <c r="M38" s="634"/>
      <c r="N38" s="634"/>
      <c r="O38" s="525" t="s">
        <v>45</v>
      </c>
      <c r="P38" s="526" t="s">
        <v>165</v>
      </c>
      <c r="Q38" s="634"/>
    </row>
    <row r="39" spans="2:39" ht="15" x14ac:dyDescent="0.2">
      <c r="C39" s="890"/>
      <c r="D39" s="446"/>
      <c r="E39" s="446"/>
      <c r="F39" s="805"/>
      <c r="G39" s="446"/>
      <c r="H39" s="446"/>
      <c r="I39" s="895"/>
      <c r="J39" s="446"/>
      <c r="K39" s="446"/>
      <c r="L39" s="446"/>
      <c r="M39" s="446"/>
      <c r="N39" s="896"/>
      <c r="O39" s="897"/>
      <c r="P39" s="897"/>
      <c r="Q39" s="898"/>
    </row>
    <row r="40" spans="2:39" ht="15" x14ac:dyDescent="0.2">
      <c r="C40" s="892"/>
      <c r="D40" s="866"/>
      <c r="E40" s="866"/>
      <c r="F40" s="429"/>
      <c r="G40" s="866"/>
      <c r="H40" s="866"/>
      <c r="I40" s="899"/>
      <c r="J40" s="866"/>
      <c r="K40" s="866"/>
      <c r="L40" s="866"/>
      <c r="M40" s="866"/>
      <c r="N40" s="900"/>
      <c r="O40" s="901"/>
      <c r="P40" s="901"/>
      <c r="Q40" s="902"/>
    </row>
    <row r="41" spans="2:39" ht="15.75" x14ac:dyDescent="0.2">
      <c r="C41" s="892"/>
      <c r="D41" s="903"/>
      <c r="E41" s="429"/>
      <c r="F41" s="429"/>
      <c r="G41" s="429"/>
      <c r="H41" s="429"/>
      <c r="I41" s="429"/>
      <c r="J41" s="866"/>
      <c r="K41" s="866"/>
      <c r="L41" s="866"/>
      <c r="M41" s="866"/>
      <c r="N41" s="900"/>
      <c r="O41" s="901"/>
      <c r="P41" s="901"/>
      <c r="Q41" s="902"/>
    </row>
    <row r="42" spans="2:39" ht="15.75" x14ac:dyDescent="0.2">
      <c r="C42" s="892"/>
      <c r="D42" s="903"/>
      <c r="E42" s="429"/>
      <c r="F42" s="429"/>
      <c r="G42" s="429"/>
      <c r="H42" s="429"/>
      <c r="I42" s="429"/>
      <c r="J42" s="866"/>
      <c r="K42" s="866"/>
      <c r="L42" s="866"/>
      <c r="M42" s="866"/>
      <c r="N42" s="900"/>
      <c r="O42" s="901"/>
      <c r="P42" s="901"/>
      <c r="Q42" s="902"/>
    </row>
    <row r="43" spans="2:39" ht="15.75" x14ac:dyDescent="0.2">
      <c r="C43" s="892"/>
      <c r="D43" s="903"/>
      <c r="E43" s="429"/>
      <c r="F43" s="429"/>
      <c r="G43" s="429"/>
      <c r="H43" s="429"/>
      <c r="I43" s="429"/>
      <c r="J43" s="866"/>
      <c r="K43" s="866"/>
      <c r="L43" s="866"/>
      <c r="M43" s="866"/>
      <c r="N43" s="900"/>
      <c r="O43" s="901"/>
      <c r="P43" s="901"/>
      <c r="Q43" s="902"/>
    </row>
    <row r="44" spans="2:39" ht="15.75" x14ac:dyDescent="0.2">
      <c r="C44" s="892"/>
      <c r="D44" s="903"/>
      <c r="E44" s="429"/>
      <c r="F44" s="429"/>
      <c r="G44" s="429"/>
      <c r="H44" s="429"/>
      <c r="I44" s="429"/>
      <c r="J44" s="866"/>
      <c r="K44" s="866"/>
      <c r="L44" s="866"/>
      <c r="M44" s="866"/>
      <c r="N44" s="900"/>
      <c r="O44" s="901"/>
      <c r="P44" s="901"/>
      <c r="Q44" s="902"/>
    </row>
    <row r="45" spans="2:39" ht="15.75" x14ac:dyDescent="0.2">
      <c r="C45" s="892"/>
      <c r="D45" s="903"/>
      <c r="E45" s="429"/>
      <c r="F45" s="429"/>
      <c r="G45" s="429"/>
      <c r="H45" s="429"/>
      <c r="I45" s="429"/>
      <c r="J45" s="866"/>
      <c r="K45" s="866"/>
      <c r="L45" s="866"/>
      <c r="M45" s="866"/>
      <c r="N45" s="900"/>
      <c r="O45" s="901"/>
      <c r="P45" s="901"/>
      <c r="Q45" s="902"/>
      <c r="S45" s="394"/>
      <c r="T45" s="394"/>
      <c r="U45" s="394"/>
      <c r="V45" s="394"/>
      <c r="W45" s="394"/>
      <c r="X45" s="394"/>
      <c r="Y45" s="394"/>
      <c r="Z45" s="394"/>
      <c r="AA45" s="394"/>
      <c r="AB45" s="394"/>
      <c r="AC45" s="394"/>
      <c r="AD45" s="394"/>
      <c r="AE45" s="394"/>
      <c r="AF45" s="394"/>
      <c r="AG45" s="394"/>
      <c r="AH45" s="394"/>
      <c r="AI45" s="394"/>
      <c r="AJ45" s="394"/>
      <c r="AK45" s="394"/>
      <c r="AL45" s="394"/>
      <c r="AM45" s="394"/>
    </row>
    <row r="46" spans="2:39" ht="15.75" x14ac:dyDescent="0.2">
      <c r="C46" s="892"/>
      <c r="D46" s="903"/>
      <c r="E46" s="429"/>
      <c r="F46" s="429"/>
      <c r="G46" s="429"/>
      <c r="H46" s="429"/>
      <c r="I46" s="429"/>
      <c r="J46" s="866"/>
      <c r="K46" s="866"/>
      <c r="L46" s="866"/>
      <c r="M46" s="866"/>
      <c r="N46" s="900"/>
      <c r="O46" s="901"/>
      <c r="P46" s="901"/>
      <c r="Q46" s="902"/>
      <c r="S46" s="394"/>
      <c r="T46" s="394"/>
      <c r="U46" s="394"/>
      <c r="V46" s="394"/>
      <c r="W46" s="394"/>
      <c r="X46" s="394"/>
      <c r="Y46" s="394"/>
      <c r="Z46" s="394"/>
      <c r="AA46" s="394"/>
      <c r="AB46" s="394"/>
      <c r="AC46" s="394"/>
      <c r="AD46" s="394"/>
      <c r="AE46" s="394"/>
      <c r="AF46" s="394"/>
      <c r="AG46" s="394"/>
      <c r="AH46" s="394"/>
      <c r="AI46" s="394"/>
      <c r="AJ46" s="394"/>
      <c r="AK46" s="394"/>
      <c r="AL46" s="394"/>
      <c r="AM46" s="394"/>
    </row>
    <row r="47" spans="2:39" ht="15.75" x14ac:dyDescent="0.2">
      <c r="C47" s="892"/>
      <c r="D47" s="903"/>
      <c r="E47" s="429"/>
      <c r="F47" s="429"/>
      <c r="G47" s="429"/>
      <c r="H47" s="429"/>
      <c r="I47" s="429"/>
      <c r="J47" s="866"/>
      <c r="K47" s="866"/>
      <c r="L47" s="866"/>
      <c r="M47" s="866"/>
      <c r="N47" s="900"/>
      <c r="O47" s="901"/>
      <c r="P47" s="901"/>
      <c r="Q47" s="902"/>
      <c r="S47" s="394"/>
      <c r="T47" s="394"/>
      <c r="U47" s="394"/>
      <c r="V47" s="394"/>
      <c r="W47" s="394"/>
      <c r="X47" s="394"/>
      <c r="Y47" s="394"/>
      <c r="Z47" s="394"/>
      <c r="AA47" s="394"/>
      <c r="AB47" s="394"/>
      <c r="AC47" s="394"/>
      <c r="AD47" s="394"/>
      <c r="AE47" s="394"/>
      <c r="AF47" s="394"/>
      <c r="AG47" s="394"/>
      <c r="AH47" s="394"/>
      <c r="AI47" s="394"/>
      <c r="AJ47" s="394"/>
      <c r="AK47" s="394"/>
      <c r="AL47" s="394"/>
      <c r="AM47" s="394"/>
    </row>
    <row r="48" spans="2:39" ht="16.5" thickBot="1" x14ac:dyDescent="0.25">
      <c r="C48" s="894"/>
      <c r="D48" s="904"/>
      <c r="E48" s="430"/>
      <c r="F48" s="430"/>
      <c r="G48" s="430"/>
      <c r="H48" s="430"/>
      <c r="I48" s="430"/>
      <c r="J48" s="868"/>
      <c r="K48" s="868"/>
      <c r="L48" s="868"/>
      <c r="M48" s="868"/>
      <c r="N48" s="905"/>
      <c r="O48" s="906"/>
      <c r="P48" s="906"/>
      <c r="Q48" s="907"/>
      <c r="S48" s="394"/>
      <c r="T48" s="394"/>
      <c r="U48" s="394"/>
      <c r="V48" s="394"/>
      <c r="W48" s="394"/>
      <c r="X48" s="394"/>
      <c r="Y48" s="394"/>
      <c r="Z48" s="394"/>
      <c r="AA48" s="394"/>
      <c r="AB48" s="394"/>
      <c r="AC48" s="394"/>
      <c r="AD48" s="394"/>
      <c r="AE48" s="394"/>
      <c r="AF48" s="394"/>
      <c r="AG48" s="394"/>
      <c r="AH48" s="394"/>
      <c r="AI48" s="394"/>
      <c r="AJ48" s="394"/>
      <c r="AK48" s="394"/>
      <c r="AL48" s="394"/>
      <c r="AM48" s="394"/>
    </row>
    <row r="49" spans="2:42" x14ac:dyDescent="0.2">
      <c r="V49" s="394"/>
      <c r="W49" s="394"/>
      <c r="X49" s="394"/>
      <c r="Y49" s="394"/>
      <c r="Z49" s="394"/>
      <c r="AA49" s="394"/>
      <c r="AB49" s="395"/>
      <c r="AC49" s="394"/>
      <c r="AD49" s="394"/>
      <c r="AE49" s="394"/>
      <c r="AF49" s="394"/>
      <c r="AG49" s="394"/>
      <c r="AH49" s="394"/>
      <c r="AI49" s="394"/>
      <c r="AJ49" s="394"/>
      <c r="AK49" s="394"/>
      <c r="AL49" s="394"/>
      <c r="AM49" s="394"/>
      <c r="AN49" s="394"/>
      <c r="AO49" s="394"/>
      <c r="AP49" s="394"/>
    </row>
    <row r="50" spans="2:42" x14ac:dyDescent="0.2">
      <c r="V50" s="394"/>
      <c r="W50" s="394"/>
      <c r="X50" s="394"/>
      <c r="Y50" s="394"/>
      <c r="Z50" s="394"/>
      <c r="AA50" s="394"/>
      <c r="AB50" s="363"/>
      <c r="AC50" s="363"/>
      <c r="AD50" s="363"/>
      <c r="AE50" s="394"/>
      <c r="AF50" s="394"/>
      <c r="AG50" s="394"/>
      <c r="AH50" s="394"/>
      <c r="AI50" s="394"/>
      <c r="AJ50" s="394"/>
      <c r="AK50" s="394"/>
      <c r="AL50" s="394"/>
      <c r="AM50" s="394"/>
      <c r="AN50" s="394"/>
      <c r="AO50" s="394"/>
      <c r="AP50" s="394"/>
    </row>
    <row r="51" spans="2:42" ht="18" x14ac:dyDescent="0.2">
      <c r="B51" s="57" t="s">
        <v>136</v>
      </c>
      <c r="C51" s="58" t="s">
        <v>154</v>
      </c>
      <c r="D51" s="59"/>
      <c r="E51" s="76"/>
      <c r="F51" s="70"/>
      <c r="G51" s="70"/>
      <c r="H51" s="70"/>
      <c r="I51" s="70"/>
      <c r="J51" s="70"/>
      <c r="K51" s="70"/>
      <c r="L51" s="71"/>
      <c r="M51" s="70"/>
      <c r="N51" s="70"/>
      <c r="O51" s="71"/>
      <c r="P51" s="72"/>
      <c r="Q51" s="72"/>
      <c r="V51" s="394"/>
      <c r="W51" s="394"/>
      <c r="X51" s="394"/>
      <c r="Y51" s="394"/>
      <c r="Z51" s="394"/>
      <c r="AA51" s="394"/>
      <c r="AB51" s="363"/>
      <c r="AC51" s="363"/>
      <c r="AD51" s="363"/>
      <c r="AE51" s="394"/>
      <c r="AF51" s="394"/>
      <c r="AG51" s="394"/>
      <c r="AH51" s="394"/>
      <c r="AI51" s="394"/>
      <c r="AJ51" s="394"/>
      <c r="AK51" s="394"/>
      <c r="AL51" s="394"/>
      <c r="AM51" s="394"/>
      <c r="AN51" s="394"/>
      <c r="AO51" s="394"/>
      <c r="AP51" s="394"/>
    </row>
    <row r="52" spans="2:42" ht="15.75" thickBot="1" x14ac:dyDescent="0.25">
      <c r="B52" s="71"/>
      <c r="C52" s="73"/>
      <c r="D52" s="73"/>
      <c r="E52" s="71"/>
      <c r="F52" s="73"/>
      <c r="G52" s="71"/>
      <c r="H52" s="71"/>
      <c r="I52" s="73"/>
      <c r="J52" s="73"/>
      <c r="K52" s="73"/>
      <c r="L52" s="71"/>
      <c r="M52" s="73"/>
      <c r="N52" s="73"/>
      <c r="O52" s="71"/>
      <c r="P52" s="72"/>
      <c r="Q52" s="72"/>
      <c r="V52" s="394"/>
      <c r="W52" s="394"/>
      <c r="X52" s="394"/>
      <c r="Y52" s="394"/>
      <c r="Z52" s="394"/>
      <c r="AA52" s="394"/>
      <c r="AB52" s="396"/>
      <c r="AC52" s="396"/>
      <c r="AD52" s="396"/>
      <c r="AE52" s="394"/>
      <c r="AF52" s="394"/>
      <c r="AG52" s="394"/>
      <c r="AH52" s="394"/>
      <c r="AI52" s="394"/>
      <c r="AJ52" s="394"/>
      <c r="AK52" s="394"/>
      <c r="AL52" s="394"/>
      <c r="AM52" s="394"/>
      <c r="AN52" s="394"/>
      <c r="AO52" s="394"/>
      <c r="AP52" s="394"/>
    </row>
    <row r="53" spans="2:42" ht="48" thickBot="1" x14ac:dyDescent="0.25">
      <c r="B53" s="71"/>
      <c r="C53" s="411" t="s">
        <v>620</v>
      </c>
      <c r="D53" s="412" t="s">
        <v>151</v>
      </c>
      <c r="E53" s="412" t="s">
        <v>53</v>
      </c>
      <c r="F53" s="412" t="s">
        <v>54</v>
      </c>
      <c r="G53" s="412" t="s">
        <v>86</v>
      </c>
      <c r="H53" s="522" t="s">
        <v>568</v>
      </c>
      <c r="I53" s="412" t="s">
        <v>619</v>
      </c>
      <c r="J53" s="412" t="s">
        <v>621</v>
      </c>
      <c r="K53" s="412" t="s">
        <v>622</v>
      </c>
      <c r="L53" s="412" t="s">
        <v>144</v>
      </c>
      <c r="M53" s="94" t="s">
        <v>623</v>
      </c>
      <c r="N53" s="94" t="s">
        <v>624</v>
      </c>
      <c r="O53" s="71"/>
      <c r="P53" s="72"/>
      <c r="Q53" s="72"/>
      <c r="V53" s="394"/>
      <c r="W53" s="532"/>
      <c r="X53" s="532"/>
      <c r="Y53" s="532"/>
      <c r="Z53" s="394"/>
      <c r="AA53" s="402"/>
      <c r="AB53" s="402"/>
      <c r="AC53" s="396"/>
      <c r="AD53" s="394"/>
      <c r="AE53" s="394"/>
      <c r="AF53" s="394"/>
      <c r="AG53" s="394"/>
      <c r="AH53" s="394"/>
      <c r="AI53" s="394"/>
      <c r="AJ53" s="394"/>
      <c r="AK53" s="394"/>
      <c r="AL53" s="394"/>
      <c r="AM53" s="394"/>
      <c r="AN53" s="394"/>
      <c r="AO53" s="394"/>
      <c r="AP53" s="394"/>
    </row>
    <row r="54" spans="2:42" ht="15.75" x14ac:dyDescent="0.2">
      <c r="B54" s="71"/>
      <c r="C54" s="501"/>
      <c r="D54" s="502"/>
      <c r="E54" s="471"/>
      <c r="F54" s="471"/>
      <c r="G54" s="471"/>
      <c r="H54" s="471"/>
      <c r="I54" s="471"/>
      <c r="J54" s="471"/>
      <c r="K54" s="471"/>
      <c r="L54" s="471"/>
      <c r="M54" s="503"/>
      <c r="N54" s="460"/>
      <c r="O54" s="72"/>
      <c r="P54" s="72"/>
      <c r="Q54" s="72"/>
      <c r="V54" s="394"/>
      <c r="W54" s="405"/>
      <c r="X54" s="405"/>
      <c r="Y54" s="406"/>
      <c r="Z54" s="394"/>
      <c r="AA54" s="407"/>
      <c r="AB54" s="565"/>
      <c r="AC54" s="394"/>
      <c r="AD54" s="394"/>
      <c r="AE54" s="394"/>
      <c r="AF54" s="394"/>
      <c r="AG54" s="394"/>
      <c r="AH54" s="394"/>
      <c r="AI54" s="394"/>
      <c r="AJ54" s="394"/>
      <c r="AK54" s="394"/>
      <c r="AL54" s="394"/>
      <c r="AM54" s="394"/>
      <c r="AN54" s="394"/>
      <c r="AO54" s="394"/>
      <c r="AP54" s="394"/>
    </row>
    <row r="55" spans="2:42" ht="15.75" x14ac:dyDescent="0.2">
      <c r="B55" s="71"/>
      <c r="C55" s="504"/>
      <c r="D55" s="505"/>
      <c r="E55" s="74"/>
      <c r="F55" s="74"/>
      <c r="G55" s="74"/>
      <c r="H55" s="74"/>
      <c r="I55" s="74"/>
      <c r="J55" s="74"/>
      <c r="K55" s="74"/>
      <c r="L55" s="74"/>
      <c r="M55" s="506"/>
      <c r="N55" s="458"/>
      <c r="O55" s="72"/>
      <c r="P55" s="72"/>
      <c r="Q55" s="72"/>
      <c r="V55" s="394"/>
      <c r="W55" s="405"/>
      <c r="X55" s="405"/>
      <c r="Y55" s="406"/>
      <c r="Z55" s="394"/>
      <c r="AA55" s="407"/>
      <c r="AB55" s="565"/>
      <c r="AC55" s="394"/>
      <c r="AD55" s="394"/>
      <c r="AE55" s="394"/>
      <c r="AF55" s="394"/>
      <c r="AG55" s="394"/>
      <c r="AH55" s="394"/>
      <c r="AI55" s="394"/>
      <c r="AJ55" s="394"/>
      <c r="AK55" s="394"/>
      <c r="AL55" s="394"/>
      <c r="AM55" s="394"/>
      <c r="AN55" s="394"/>
      <c r="AO55" s="394"/>
      <c r="AP55" s="394"/>
    </row>
    <row r="56" spans="2:42" ht="15.75" x14ac:dyDescent="0.2">
      <c r="B56" s="71"/>
      <c r="C56" s="504"/>
      <c r="D56" s="505"/>
      <c r="E56" s="74"/>
      <c r="F56" s="74"/>
      <c r="G56" s="74"/>
      <c r="H56" s="74"/>
      <c r="I56" s="74"/>
      <c r="J56" s="74"/>
      <c r="K56" s="74"/>
      <c r="L56" s="74"/>
      <c r="M56" s="506"/>
      <c r="N56" s="458"/>
      <c r="O56" s="70"/>
      <c r="P56" s="70"/>
      <c r="Q56" s="70"/>
      <c r="V56" s="394"/>
      <c r="W56" s="405"/>
      <c r="X56" s="405"/>
      <c r="Y56" s="406"/>
      <c r="Z56" s="394"/>
      <c r="AA56" s="407"/>
      <c r="AB56" s="565"/>
      <c r="AC56" s="394"/>
      <c r="AD56" s="394"/>
      <c r="AE56" s="394"/>
      <c r="AF56" s="394"/>
      <c r="AG56" s="394"/>
      <c r="AH56" s="394"/>
      <c r="AI56" s="394"/>
      <c r="AJ56" s="394"/>
      <c r="AK56" s="394"/>
      <c r="AL56" s="394"/>
      <c r="AM56" s="394"/>
      <c r="AN56" s="394"/>
      <c r="AO56" s="394"/>
      <c r="AP56" s="394"/>
    </row>
    <row r="57" spans="2:42" ht="15.75" x14ac:dyDescent="0.2">
      <c r="B57" s="71"/>
      <c r="C57" s="504"/>
      <c r="D57" s="505"/>
      <c r="E57" s="74"/>
      <c r="F57" s="74"/>
      <c r="G57" s="74"/>
      <c r="H57" s="74"/>
      <c r="I57" s="74"/>
      <c r="J57" s="74"/>
      <c r="K57" s="74"/>
      <c r="L57" s="74"/>
      <c r="M57" s="506"/>
      <c r="N57" s="458"/>
      <c r="O57" s="72"/>
      <c r="P57" s="72"/>
      <c r="Q57" s="72"/>
      <c r="V57" s="394"/>
      <c r="W57" s="405"/>
      <c r="X57" s="405"/>
      <c r="Y57" s="406"/>
      <c r="Z57" s="394"/>
      <c r="AA57" s="407"/>
      <c r="AB57" s="565"/>
      <c r="AC57" s="394"/>
      <c r="AD57" s="394"/>
      <c r="AE57" s="394"/>
      <c r="AF57" s="394"/>
      <c r="AG57" s="394"/>
      <c r="AH57" s="394"/>
      <c r="AI57" s="394"/>
      <c r="AJ57" s="394"/>
      <c r="AK57" s="394"/>
      <c r="AL57" s="394"/>
      <c r="AM57" s="394"/>
      <c r="AN57" s="394"/>
      <c r="AO57" s="394"/>
      <c r="AP57" s="394"/>
    </row>
    <row r="58" spans="2:42" ht="16.5" thickBot="1" x14ac:dyDescent="0.25">
      <c r="B58" s="71"/>
      <c r="C58" s="507"/>
      <c r="D58" s="508"/>
      <c r="E58" s="472"/>
      <c r="F58" s="472"/>
      <c r="G58" s="472"/>
      <c r="H58" s="472"/>
      <c r="I58" s="472"/>
      <c r="J58" s="472"/>
      <c r="K58" s="472"/>
      <c r="L58" s="472"/>
      <c r="M58" s="509"/>
      <c r="N58" s="459"/>
      <c r="O58" s="72"/>
      <c r="P58" s="72"/>
      <c r="Q58" s="72"/>
      <c r="V58" s="394"/>
      <c r="W58" s="405"/>
      <c r="X58" s="405"/>
      <c r="Y58" s="406"/>
      <c r="Z58" s="394"/>
      <c r="AA58" s="407"/>
      <c r="AB58" s="565"/>
      <c r="AC58" s="394"/>
      <c r="AD58" s="394"/>
      <c r="AE58" s="394"/>
      <c r="AF58" s="394"/>
      <c r="AG58" s="394"/>
      <c r="AH58" s="394"/>
      <c r="AI58" s="394"/>
      <c r="AJ58" s="394"/>
      <c r="AK58" s="394"/>
      <c r="AL58" s="394"/>
      <c r="AM58" s="394"/>
      <c r="AN58" s="394"/>
      <c r="AO58" s="394"/>
      <c r="AP58" s="394"/>
    </row>
    <row r="59" spans="2:42" ht="15.75" thickBot="1" x14ac:dyDescent="0.25">
      <c r="B59" s="71"/>
      <c r="C59" s="71"/>
      <c r="D59" s="82"/>
      <c r="E59" s="82"/>
      <c r="F59" s="82"/>
      <c r="G59" s="82"/>
      <c r="H59" s="82"/>
      <c r="I59" s="82"/>
      <c r="J59" s="82"/>
      <c r="K59" s="82"/>
      <c r="L59" s="82"/>
      <c r="M59" s="82"/>
      <c r="N59" s="82"/>
      <c r="O59" s="82"/>
      <c r="P59" s="82"/>
      <c r="Q59" s="72"/>
      <c r="R59" s="72"/>
      <c r="V59" s="394"/>
      <c r="W59" s="405"/>
      <c r="X59" s="405"/>
      <c r="Y59" s="406"/>
      <c r="Z59" s="394"/>
      <c r="AA59" s="407"/>
      <c r="AB59" s="565"/>
      <c r="AC59" s="394"/>
      <c r="AD59" s="394"/>
      <c r="AE59" s="394"/>
      <c r="AF59" s="394"/>
      <c r="AG59" s="394"/>
      <c r="AH59" s="394"/>
      <c r="AI59" s="394"/>
      <c r="AJ59" s="394"/>
      <c r="AK59" s="394"/>
      <c r="AL59" s="394"/>
      <c r="AM59" s="394"/>
      <c r="AN59" s="394"/>
      <c r="AO59" s="394"/>
      <c r="AP59" s="394"/>
    </row>
    <row r="60" spans="2:42" ht="16.5" thickBot="1" x14ac:dyDescent="0.25">
      <c r="B60" s="71"/>
      <c r="C60" s="510" t="s">
        <v>636</v>
      </c>
      <c r="D60" s="511"/>
      <c r="E60" s="75"/>
      <c r="F60" s="75"/>
      <c r="G60" s="75"/>
      <c r="H60" s="75"/>
      <c r="I60" s="75"/>
      <c r="J60" s="75"/>
      <c r="K60" s="75"/>
      <c r="L60" s="75"/>
      <c r="M60" s="75"/>
      <c r="N60" s="75"/>
      <c r="O60" s="75"/>
      <c r="P60" s="75"/>
      <c r="Q60" s="75"/>
      <c r="V60" s="394"/>
      <c r="W60" s="394"/>
      <c r="X60" s="394"/>
      <c r="Y60" s="394"/>
      <c r="Z60" s="394"/>
      <c r="AA60" s="407"/>
      <c r="AB60" s="565"/>
      <c r="AC60" s="394"/>
      <c r="AD60" s="394"/>
      <c r="AE60" s="394"/>
      <c r="AF60" s="394"/>
      <c r="AG60" s="394"/>
      <c r="AH60" s="394"/>
      <c r="AI60" s="394"/>
      <c r="AJ60" s="394"/>
      <c r="AK60" s="394"/>
      <c r="AL60" s="394"/>
      <c r="AM60" s="394"/>
      <c r="AN60" s="394"/>
      <c r="AO60" s="394"/>
      <c r="AP60" s="394"/>
    </row>
    <row r="61" spans="2:42" ht="20.25" customHeight="1" thickBot="1" x14ac:dyDescent="0.25">
      <c r="B61" s="71"/>
      <c r="C61" s="75"/>
      <c r="D61" s="75"/>
      <c r="E61" s="75"/>
      <c r="F61" s="75"/>
      <c r="G61" s="75"/>
      <c r="H61" s="75"/>
      <c r="I61" s="75"/>
      <c r="J61" s="75"/>
      <c r="K61" s="75"/>
      <c r="L61" s="75"/>
      <c r="M61" s="75"/>
      <c r="N61" s="75"/>
      <c r="O61" s="75"/>
      <c r="P61" s="75"/>
      <c r="Q61" s="75"/>
      <c r="V61" s="394"/>
      <c r="W61" s="394"/>
      <c r="X61" s="394"/>
      <c r="Y61" s="394"/>
      <c r="Z61" s="394"/>
      <c r="AA61" s="407"/>
      <c r="AB61" s="565"/>
      <c r="AC61" s="394"/>
      <c r="AD61" s="394"/>
      <c r="AE61" s="394"/>
      <c r="AF61" s="394"/>
      <c r="AG61" s="394"/>
      <c r="AH61" s="394"/>
      <c r="AI61" s="394"/>
      <c r="AJ61" s="394"/>
      <c r="AK61" s="394"/>
      <c r="AL61" s="394"/>
      <c r="AM61" s="394"/>
      <c r="AN61" s="394"/>
      <c r="AO61" s="394"/>
      <c r="AP61" s="394"/>
    </row>
    <row r="62" spans="2:42" ht="15" customHeight="1" thickBot="1" x14ac:dyDescent="0.25">
      <c r="B62" s="71"/>
      <c r="C62" s="534" t="s">
        <v>620</v>
      </c>
      <c r="D62" s="518" t="s">
        <v>198</v>
      </c>
      <c r="E62" s="518" t="s">
        <v>2</v>
      </c>
      <c r="F62" s="518" t="s">
        <v>11</v>
      </c>
      <c r="G62" s="518" t="s">
        <v>12</v>
      </c>
      <c r="H62" s="518" t="s">
        <v>13</v>
      </c>
      <c r="I62" s="518" t="s">
        <v>14</v>
      </c>
      <c r="J62" s="518" t="s">
        <v>15</v>
      </c>
      <c r="K62" s="518" t="s">
        <v>16</v>
      </c>
      <c r="L62" s="518" t="s">
        <v>17</v>
      </c>
      <c r="M62" s="518" t="s">
        <v>18</v>
      </c>
      <c r="N62" s="518" t="s">
        <v>89</v>
      </c>
      <c r="O62" s="518" t="s">
        <v>20</v>
      </c>
      <c r="P62" s="518" t="s">
        <v>21</v>
      </c>
      <c r="Q62" s="518" t="s">
        <v>22</v>
      </c>
      <c r="R62" s="535" t="s">
        <v>90</v>
      </c>
      <c r="S62" s="37"/>
      <c r="T62" s="37"/>
      <c r="U62" s="37"/>
      <c r="V62" s="408"/>
      <c r="W62" s="408"/>
      <c r="X62" s="408"/>
      <c r="Y62" s="408"/>
      <c r="Z62" s="408"/>
      <c r="AA62" s="409"/>
      <c r="AB62" s="565"/>
      <c r="AC62" s="394"/>
      <c r="AD62" s="394"/>
      <c r="AE62" s="394"/>
      <c r="AF62" s="394"/>
      <c r="AG62" s="394"/>
      <c r="AH62" s="394"/>
      <c r="AI62" s="394"/>
      <c r="AJ62" s="394"/>
      <c r="AK62" s="394"/>
      <c r="AL62" s="394"/>
      <c r="AM62" s="394"/>
      <c r="AN62" s="394"/>
      <c r="AO62" s="394"/>
      <c r="AP62" s="394"/>
    </row>
    <row r="63" spans="2:42" ht="15" x14ac:dyDescent="0.2">
      <c r="B63" s="71"/>
      <c r="C63" s="770"/>
      <c r="D63" s="88" t="s">
        <v>199</v>
      </c>
      <c r="E63" s="512" t="s">
        <v>115</v>
      </c>
      <c r="F63" s="512"/>
      <c r="G63" s="512"/>
      <c r="H63" s="512"/>
      <c r="I63" s="512"/>
      <c r="J63" s="512"/>
      <c r="K63" s="512"/>
      <c r="L63" s="512"/>
      <c r="M63" s="512"/>
      <c r="N63" s="512"/>
      <c r="O63" s="512"/>
      <c r="P63" s="512"/>
      <c r="Q63" s="512"/>
      <c r="R63" s="494">
        <f>SUM(F63:Q63)</f>
        <v>0</v>
      </c>
      <c r="S63" s="37"/>
      <c r="T63" s="37"/>
      <c r="U63" s="37"/>
      <c r="V63" s="408"/>
      <c r="W63" s="408"/>
      <c r="X63" s="408"/>
      <c r="Y63" s="408"/>
      <c r="Z63" s="408"/>
      <c r="AA63" s="409"/>
      <c r="AB63" s="565"/>
      <c r="AC63" s="394"/>
      <c r="AD63" s="394"/>
      <c r="AE63" s="394"/>
      <c r="AF63" s="394"/>
      <c r="AG63" s="394"/>
      <c r="AH63" s="394"/>
      <c r="AI63" s="394"/>
      <c r="AJ63" s="394"/>
      <c r="AK63" s="394"/>
      <c r="AL63" s="394"/>
      <c r="AM63" s="394"/>
      <c r="AN63" s="394"/>
      <c r="AO63" s="394"/>
      <c r="AP63" s="394"/>
    </row>
    <row r="64" spans="2:42" ht="15.75" thickBot="1" x14ac:dyDescent="0.25">
      <c r="B64" s="71"/>
      <c r="C64" s="771"/>
      <c r="D64" s="91" t="s">
        <v>200</v>
      </c>
      <c r="E64" s="513" t="s">
        <v>152</v>
      </c>
      <c r="F64" s="513"/>
      <c r="G64" s="513"/>
      <c r="H64" s="513"/>
      <c r="I64" s="513"/>
      <c r="J64" s="513"/>
      <c r="K64" s="513"/>
      <c r="L64" s="513"/>
      <c r="M64" s="513"/>
      <c r="N64" s="513"/>
      <c r="O64" s="513"/>
      <c r="P64" s="513"/>
      <c r="Q64" s="513"/>
      <c r="R64" s="457">
        <f t="shared" ref="R64" si="0">SUM(F64:Q64)</f>
        <v>0</v>
      </c>
      <c r="S64" s="37"/>
      <c r="T64" s="37"/>
      <c r="U64" s="37"/>
      <c r="V64" s="408"/>
      <c r="W64" s="408"/>
      <c r="X64" s="408"/>
      <c r="Y64" s="408"/>
      <c r="Z64" s="408"/>
      <c r="AA64" s="409"/>
      <c r="AB64" s="565"/>
      <c r="AC64" s="394"/>
      <c r="AD64" s="394"/>
      <c r="AE64" s="394"/>
      <c r="AF64" s="394"/>
      <c r="AG64" s="394"/>
      <c r="AH64" s="394"/>
      <c r="AI64" s="394"/>
      <c r="AJ64" s="394"/>
      <c r="AK64" s="394"/>
      <c r="AL64" s="394"/>
      <c r="AM64" s="394"/>
      <c r="AN64" s="394"/>
      <c r="AO64" s="394"/>
      <c r="AP64" s="394"/>
    </row>
    <row r="65" spans="2:42" ht="15.75" x14ac:dyDescent="0.2">
      <c r="B65" s="71"/>
      <c r="C65" s="770"/>
      <c r="D65" s="88" t="s">
        <v>199</v>
      </c>
      <c r="E65" s="512" t="s">
        <v>115</v>
      </c>
      <c r="F65" s="512"/>
      <c r="G65" s="512"/>
      <c r="H65" s="512"/>
      <c r="I65" s="512"/>
      <c r="J65" s="512"/>
      <c r="K65" s="512"/>
      <c r="L65" s="512"/>
      <c r="M65" s="512"/>
      <c r="N65" s="512"/>
      <c r="O65" s="512"/>
      <c r="P65" s="512"/>
      <c r="Q65" s="512"/>
      <c r="R65" s="494">
        <f>SUM(F65:Q65)</f>
        <v>0</v>
      </c>
      <c r="S65" s="37"/>
      <c r="T65" s="37"/>
      <c r="U65" s="37"/>
      <c r="V65" s="408"/>
      <c r="W65" s="408"/>
      <c r="X65" s="408"/>
      <c r="Y65" s="408"/>
      <c r="Z65" s="408"/>
      <c r="AA65" s="410"/>
      <c r="AB65" s="564"/>
      <c r="AC65" s="394"/>
      <c r="AD65" s="394"/>
      <c r="AE65" s="394"/>
      <c r="AF65" s="394"/>
      <c r="AG65" s="394"/>
      <c r="AH65" s="394"/>
      <c r="AI65" s="394"/>
      <c r="AJ65" s="394"/>
      <c r="AK65" s="394"/>
      <c r="AL65" s="394"/>
      <c r="AM65" s="394"/>
      <c r="AN65" s="394"/>
      <c r="AO65" s="394"/>
      <c r="AP65" s="394"/>
    </row>
    <row r="66" spans="2:42" ht="15.75" thickBot="1" x14ac:dyDescent="0.25">
      <c r="B66" s="71"/>
      <c r="C66" s="771"/>
      <c r="D66" s="91" t="s">
        <v>200</v>
      </c>
      <c r="E66" s="513" t="s">
        <v>152</v>
      </c>
      <c r="F66" s="513"/>
      <c r="G66" s="513"/>
      <c r="H66" s="513"/>
      <c r="I66" s="513"/>
      <c r="J66" s="513"/>
      <c r="K66" s="513"/>
      <c r="L66" s="513"/>
      <c r="M66" s="513"/>
      <c r="N66" s="513"/>
      <c r="O66" s="513"/>
      <c r="P66" s="513"/>
      <c r="Q66" s="513"/>
      <c r="R66" s="457">
        <f t="shared" ref="R66" si="1">SUM(F66:Q66)</f>
        <v>0</v>
      </c>
      <c r="S66" s="37"/>
      <c r="T66" s="37"/>
      <c r="U66" s="37"/>
      <c r="V66" s="408"/>
      <c r="W66" s="408"/>
      <c r="X66" s="408"/>
      <c r="Y66" s="408"/>
      <c r="Z66" s="408"/>
      <c r="AA66" s="408"/>
      <c r="AB66" s="394"/>
      <c r="AC66" s="394"/>
      <c r="AD66" s="394"/>
      <c r="AE66" s="394"/>
      <c r="AF66" s="394"/>
      <c r="AG66" s="394"/>
      <c r="AH66" s="394"/>
      <c r="AI66" s="394"/>
      <c r="AJ66" s="394"/>
      <c r="AK66" s="394"/>
      <c r="AL66" s="394"/>
      <c r="AM66" s="394"/>
      <c r="AN66" s="394"/>
      <c r="AO66" s="394"/>
      <c r="AP66" s="394"/>
    </row>
    <row r="67" spans="2:42" ht="15" x14ac:dyDescent="0.2">
      <c r="B67" s="71"/>
      <c r="C67" s="770"/>
      <c r="D67" s="88" t="s">
        <v>199</v>
      </c>
      <c r="E67" s="512" t="s">
        <v>115</v>
      </c>
      <c r="F67" s="512"/>
      <c r="G67" s="512"/>
      <c r="H67" s="512"/>
      <c r="I67" s="512"/>
      <c r="J67" s="512"/>
      <c r="K67" s="512"/>
      <c r="L67" s="512"/>
      <c r="M67" s="512"/>
      <c r="N67" s="512"/>
      <c r="O67" s="512"/>
      <c r="P67" s="512"/>
      <c r="Q67" s="512"/>
      <c r="R67" s="494">
        <f>SUM(F67:Q67)</f>
        <v>0</v>
      </c>
      <c r="S67" s="37"/>
      <c r="T67" s="37"/>
      <c r="U67" s="37"/>
      <c r="V67" s="408"/>
      <c r="W67" s="408"/>
      <c r="X67" s="408"/>
      <c r="Y67" s="408"/>
      <c r="Z67" s="408"/>
      <c r="AA67" s="408"/>
      <c r="AB67" s="394"/>
      <c r="AC67" s="394"/>
      <c r="AD67" s="394"/>
      <c r="AE67" s="394"/>
      <c r="AF67" s="394"/>
      <c r="AG67" s="394"/>
      <c r="AH67" s="394"/>
      <c r="AI67" s="394"/>
      <c r="AJ67" s="394"/>
      <c r="AK67" s="394"/>
      <c r="AL67" s="394"/>
      <c r="AM67" s="394"/>
      <c r="AN67" s="394"/>
      <c r="AO67" s="394"/>
      <c r="AP67" s="394"/>
    </row>
    <row r="68" spans="2:42" ht="15.75" thickBot="1" x14ac:dyDescent="0.25">
      <c r="C68" s="771"/>
      <c r="D68" s="91" t="s">
        <v>200</v>
      </c>
      <c r="E68" s="513" t="s">
        <v>152</v>
      </c>
      <c r="F68" s="513"/>
      <c r="G68" s="513"/>
      <c r="H68" s="513"/>
      <c r="I68" s="513"/>
      <c r="J68" s="513"/>
      <c r="K68" s="513"/>
      <c r="L68" s="513"/>
      <c r="M68" s="513"/>
      <c r="N68" s="513"/>
      <c r="O68" s="513"/>
      <c r="P68" s="513"/>
      <c r="Q68" s="513"/>
      <c r="R68" s="457">
        <f t="shared" ref="R68" si="2">SUM(F68:Q68)</f>
        <v>0</v>
      </c>
      <c r="S68" s="37"/>
      <c r="T68" s="37"/>
      <c r="U68" s="37"/>
      <c r="V68" s="37"/>
      <c r="W68" s="37"/>
      <c r="X68" s="408"/>
      <c r="Y68" s="408"/>
      <c r="Z68" s="408"/>
      <c r="AA68" s="408"/>
      <c r="AB68" s="394"/>
    </row>
    <row r="69" spans="2:42" ht="15" x14ac:dyDescent="0.2">
      <c r="C69" s="770"/>
      <c r="D69" s="88" t="s">
        <v>199</v>
      </c>
      <c r="E69" s="512" t="s">
        <v>115</v>
      </c>
      <c r="F69" s="512"/>
      <c r="G69" s="512"/>
      <c r="H69" s="512"/>
      <c r="I69" s="512"/>
      <c r="J69" s="512"/>
      <c r="K69" s="512"/>
      <c r="L69" s="512"/>
      <c r="M69" s="512"/>
      <c r="N69" s="512"/>
      <c r="O69" s="512"/>
      <c r="P69" s="512"/>
      <c r="Q69" s="512"/>
      <c r="R69" s="494">
        <f>SUM(F69:Q69)</f>
        <v>0</v>
      </c>
      <c r="S69" s="37"/>
      <c r="T69" s="37"/>
      <c r="U69" s="37"/>
      <c r="V69" s="37"/>
      <c r="W69" s="37"/>
      <c r="X69" s="408"/>
      <c r="Y69" s="408"/>
      <c r="Z69" s="408"/>
      <c r="AA69" s="408"/>
      <c r="AB69" s="394"/>
    </row>
    <row r="70" spans="2:42" ht="15.75" thickBot="1" x14ac:dyDescent="0.25">
      <c r="C70" s="771"/>
      <c r="D70" s="91" t="s">
        <v>200</v>
      </c>
      <c r="E70" s="513" t="s">
        <v>152</v>
      </c>
      <c r="F70" s="513"/>
      <c r="G70" s="513"/>
      <c r="H70" s="513"/>
      <c r="I70" s="513"/>
      <c r="J70" s="513"/>
      <c r="K70" s="513"/>
      <c r="L70" s="513"/>
      <c r="M70" s="513"/>
      <c r="N70" s="513"/>
      <c r="O70" s="513"/>
      <c r="P70" s="513"/>
      <c r="Q70" s="513"/>
      <c r="R70" s="457">
        <f t="shared" ref="R70" si="3">SUM(F70:Q70)</f>
        <v>0</v>
      </c>
      <c r="S70" s="37"/>
      <c r="T70" s="37"/>
      <c r="U70" s="37"/>
      <c r="V70" s="37"/>
      <c r="W70" s="37"/>
      <c r="X70" s="408"/>
      <c r="Y70" s="408"/>
      <c r="Z70" s="408"/>
      <c r="AA70" s="408"/>
      <c r="AB70" s="394"/>
    </row>
    <row r="71" spans="2:42" ht="15" x14ac:dyDescent="0.2">
      <c r="C71" s="770"/>
      <c r="D71" s="88" t="s">
        <v>199</v>
      </c>
      <c r="E71" s="512" t="s">
        <v>115</v>
      </c>
      <c r="F71" s="512"/>
      <c r="G71" s="512"/>
      <c r="H71" s="512"/>
      <c r="I71" s="512"/>
      <c r="J71" s="512"/>
      <c r="K71" s="512"/>
      <c r="L71" s="512"/>
      <c r="M71" s="512"/>
      <c r="N71" s="512"/>
      <c r="O71" s="512"/>
      <c r="P71" s="512"/>
      <c r="Q71" s="512"/>
      <c r="R71" s="494">
        <f>SUM(F71:Q71)</f>
        <v>0</v>
      </c>
      <c r="S71" s="37"/>
      <c r="T71" s="37"/>
      <c r="U71" s="37"/>
      <c r="V71" s="37"/>
      <c r="W71" s="37"/>
      <c r="X71" s="408"/>
      <c r="Y71" s="408"/>
      <c r="Z71" s="408"/>
      <c r="AA71" s="408"/>
      <c r="AB71" s="394"/>
    </row>
    <row r="72" spans="2:42" ht="15.75" thickBot="1" x14ac:dyDescent="0.25">
      <c r="C72" s="771"/>
      <c r="D72" s="91" t="s">
        <v>200</v>
      </c>
      <c r="E72" s="513" t="s">
        <v>152</v>
      </c>
      <c r="F72" s="513"/>
      <c r="G72" s="513"/>
      <c r="H72" s="513"/>
      <c r="I72" s="513"/>
      <c r="J72" s="513"/>
      <c r="K72" s="513"/>
      <c r="L72" s="513"/>
      <c r="M72" s="513"/>
      <c r="N72" s="513"/>
      <c r="O72" s="513"/>
      <c r="P72" s="513"/>
      <c r="Q72" s="513"/>
      <c r="R72" s="457">
        <f t="shared" ref="R72" si="4">SUM(F72:Q72)</f>
        <v>0</v>
      </c>
      <c r="S72" s="37"/>
      <c r="T72" s="37"/>
      <c r="U72" s="37"/>
      <c r="V72" s="37"/>
      <c r="W72" s="37"/>
      <c r="X72" s="408"/>
      <c r="Y72" s="408"/>
      <c r="Z72" s="408"/>
      <c r="AA72" s="408"/>
      <c r="AB72" s="394"/>
    </row>
    <row r="73" spans="2:42" ht="15.75" x14ac:dyDescent="0.2">
      <c r="C73" s="514"/>
      <c r="D73" s="365"/>
      <c r="E73" s="514"/>
      <c r="F73" s="514"/>
      <c r="G73" s="514"/>
      <c r="H73" s="514"/>
      <c r="I73" s="514"/>
      <c r="J73" s="514"/>
      <c r="K73" s="514"/>
      <c r="L73" s="514"/>
      <c r="M73" s="514"/>
      <c r="N73" s="514"/>
      <c r="O73" s="514"/>
      <c r="P73" s="514"/>
      <c r="Q73" s="514"/>
      <c r="R73" s="514"/>
      <c r="S73" s="37"/>
      <c r="T73" s="37"/>
      <c r="U73" s="37"/>
      <c r="V73" s="37"/>
      <c r="W73" s="37"/>
      <c r="X73" s="408"/>
      <c r="Y73" s="408"/>
      <c r="Z73" s="408"/>
      <c r="AA73" s="408"/>
      <c r="AB73" s="394"/>
    </row>
    <row r="74" spans="2:42" x14ac:dyDescent="0.2">
      <c r="X74" s="394"/>
      <c r="Y74" s="394"/>
      <c r="Z74" s="394"/>
      <c r="AA74" s="394"/>
      <c r="AB74" s="394"/>
    </row>
    <row r="75" spans="2:42" ht="18" x14ac:dyDescent="0.2">
      <c r="B75" s="515" t="s">
        <v>137</v>
      </c>
      <c r="C75" s="58" t="s">
        <v>338</v>
      </c>
      <c r="D75" s="59"/>
      <c r="X75" s="394"/>
      <c r="Y75" s="394"/>
      <c r="Z75" s="394"/>
      <c r="AA75" s="394"/>
      <c r="AB75" s="394"/>
    </row>
    <row r="76" spans="2:42" ht="13.5" thickBot="1" x14ac:dyDescent="0.25">
      <c r="X76" s="394"/>
      <c r="Y76" s="394"/>
      <c r="Z76" s="394"/>
      <c r="AA76" s="394"/>
      <c r="AB76" s="394"/>
    </row>
    <row r="77" spans="2:42" ht="48" thickBot="1" x14ac:dyDescent="0.25">
      <c r="B77" s="381"/>
      <c r="C77" s="411" t="s">
        <v>109</v>
      </c>
      <c r="D77" s="412" t="s">
        <v>114</v>
      </c>
      <c r="E77" s="412" t="s">
        <v>53</v>
      </c>
      <c r="F77" s="412" t="s">
        <v>54</v>
      </c>
      <c r="G77" s="522" t="s">
        <v>568</v>
      </c>
      <c r="H77" s="412" t="s">
        <v>526</v>
      </c>
      <c r="I77" s="412" t="s">
        <v>561</v>
      </c>
      <c r="J77" s="412" t="s">
        <v>144</v>
      </c>
      <c r="K77" s="412" t="s">
        <v>569</v>
      </c>
      <c r="L77" s="94" t="s">
        <v>624</v>
      </c>
      <c r="M77" s="381"/>
      <c r="P77" s="381"/>
      <c r="Q77" s="381"/>
      <c r="R77" s="396"/>
      <c r="W77" s="396" t="s">
        <v>114</v>
      </c>
      <c r="X77" s="396"/>
      <c r="Y77" s="394"/>
      <c r="Z77" s="394"/>
      <c r="AA77" s="394"/>
      <c r="AB77" s="394"/>
    </row>
    <row r="78" spans="2:42" ht="15.75" x14ac:dyDescent="0.2">
      <c r="C78" s="528"/>
      <c r="D78" s="380"/>
      <c r="E78" s="380"/>
      <c r="F78" s="380"/>
      <c r="G78" s="380"/>
      <c r="H78" s="380"/>
      <c r="I78" s="380"/>
      <c r="J78" s="380"/>
      <c r="K78" s="380"/>
      <c r="L78" s="460"/>
      <c r="R78" s="394"/>
      <c r="W78" s="394" t="s">
        <v>571</v>
      </c>
      <c r="X78" s="394"/>
      <c r="Y78" s="394"/>
      <c r="Z78" s="394"/>
      <c r="AA78" s="394"/>
      <c r="AB78" s="394"/>
    </row>
    <row r="79" spans="2:42" ht="15.75" x14ac:dyDescent="0.2">
      <c r="C79" s="527"/>
      <c r="D79" s="98"/>
      <c r="E79" s="80"/>
      <c r="F79" s="80"/>
      <c r="G79" s="80"/>
      <c r="H79" s="80"/>
      <c r="I79" s="80"/>
      <c r="J79" s="80"/>
      <c r="K79" s="80"/>
      <c r="L79" s="458"/>
      <c r="R79" s="394"/>
      <c r="W79" s="394" t="s">
        <v>572</v>
      </c>
      <c r="X79" s="394"/>
      <c r="Y79" s="394"/>
      <c r="Z79" s="394"/>
      <c r="AA79" s="394"/>
      <c r="AB79" s="394"/>
    </row>
    <row r="80" spans="2:42" ht="15.75" x14ac:dyDescent="0.2">
      <c r="C80" s="527"/>
      <c r="D80" s="98"/>
      <c r="E80" s="80"/>
      <c r="F80" s="80"/>
      <c r="G80" s="80"/>
      <c r="H80" s="80"/>
      <c r="I80" s="80"/>
      <c r="J80" s="80"/>
      <c r="K80" s="80"/>
      <c r="L80" s="458"/>
      <c r="R80" s="394"/>
      <c r="W80" s="394" t="s">
        <v>573</v>
      </c>
      <c r="X80" s="394"/>
      <c r="Y80" s="394"/>
      <c r="Z80" s="394"/>
      <c r="AA80" s="394"/>
      <c r="AB80" s="394"/>
    </row>
    <row r="81" spans="3:28" ht="15.75" x14ac:dyDescent="0.2">
      <c r="C81" s="527"/>
      <c r="D81" s="98"/>
      <c r="E81" s="80"/>
      <c r="F81" s="80"/>
      <c r="G81" s="80"/>
      <c r="H81" s="80"/>
      <c r="I81" s="80"/>
      <c r="J81" s="80"/>
      <c r="K81" s="80"/>
      <c r="L81" s="458"/>
      <c r="R81" s="394"/>
      <c r="W81" s="394" t="s">
        <v>637</v>
      </c>
      <c r="X81" s="394"/>
      <c r="Y81" s="394"/>
      <c r="Z81" s="394"/>
      <c r="AA81" s="394"/>
      <c r="AB81" s="394"/>
    </row>
    <row r="82" spans="3:28" ht="16.5" thickBot="1" x14ac:dyDescent="0.25">
      <c r="C82" s="529"/>
      <c r="D82" s="272"/>
      <c r="E82" s="379"/>
      <c r="F82" s="379"/>
      <c r="G82" s="379"/>
      <c r="H82" s="379"/>
      <c r="I82" s="379"/>
      <c r="J82" s="379"/>
      <c r="K82" s="379"/>
      <c r="L82" s="459"/>
      <c r="R82" s="394"/>
      <c r="W82" s="394" t="s">
        <v>574</v>
      </c>
      <c r="X82" s="394"/>
      <c r="Y82" s="394"/>
      <c r="Z82" s="394"/>
      <c r="AA82" s="394"/>
      <c r="AB82" s="394"/>
    </row>
    <row r="83" spans="3:28" ht="13.5" thickBot="1" x14ac:dyDescent="0.25">
      <c r="X83" s="394"/>
      <c r="Y83" s="394"/>
      <c r="Z83" s="394"/>
      <c r="AA83" s="394"/>
      <c r="AB83" s="394"/>
    </row>
    <row r="84" spans="3:28" ht="16.5" thickBot="1" x14ac:dyDescent="0.25">
      <c r="C84" s="664" t="s">
        <v>196</v>
      </c>
      <c r="D84" s="665"/>
      <c r="E84" s="22"/>
      <c r="F84" s="22"/>
      <c r="G84" s="22"/>
      <c r="H84" s="22"/>
      <c r="I84" s="22"/>
      <c r="J84" s="22"/>
      <c r="K84" s="22"/>
      <c r="L84" s="22"/>
      <c r="M84" s="22"/>
      <c r="N84" s="22"/>
      <c r="O84" s="22"/>
      <c r="P84" s="22"/>
      <c r="Q84" s="22"/>
      <c r="X84" s="394"/>
      <c r="Y84" s="394"/>
      <c r="Z84" s="394"/>
      <c r="AA84" s="394"/>
      <c r="AB84" s="394"/>
    </row>
    <row r="85" spans="3:28" x14ac:dyDescent="0.2">
      <c r="X85" s="394"/>
      <c r="Y85" s="394"/>
      <c r="Z85" s="394"/>
      <c r="AA85" s="394"/>
      <c r="AB85" s="394"/>
    </row>
    <row r="86" spans="3:28" ht="13.5" thickBot="1" x14ac:dyDescent="0.25">
      <c r="X86" s="394"/>
      <c r="Y86" s="394"/>
      <c r="Z86" s="394"/>
      <c r="AA86" s="394"/>
      <c r="AB86" s="394"/>
    </row>
    <row r="87" spans="3:28" ht="16.5" thickBot="1" x14ac:dyDescent="0.25">
      <c r="C87" s="523" t="s">
        <v>109</v>
      </c>
      <c r="D87" s="411" t="s">
        <v>106</v>
      </c>
      <c r="E87" s="412" t="s">
        <v>2</v>
      </c>
      <c r="F87" s="412" t="s">
        <v>11</v>
      </c>
      <c r="G87" s="412" t="s">
        <v>12</v>
      </c>
      <c r="H87" s="412" t="s">
        <v>13</v>
      </c>
      <c r="I87" s="412" t="s">
        <v>14</v>
      </c>
      <c r="J87" s="412" t="s">
        <v>15</v>
      </c>
      <c r="K87" s="412" t="s">
        <v>16</v>
      </c>
      <c r="L87" s="412" t="s">
        <v>17</v>
      </c>
      <c r="M87" s="412" t="s">
        <v>18</v>
      </c>
      <c r="N87" s="412" t="s">
        <v>89</v>
      </c>
      <c r="O87" s="412" t="s">
        <v>20</v>
      </c>
      <c r="P87" s="412" t="s">
        <v>21</v>
      </c>
      <c r="Q87" s="412" t="s">
        <v>22</v>
      </c>
      <c r="R87" s="94" t="s">
        <v>90</v>
      </c>
      <c r="X87" s="394"/>
      <c r="Y87" s="394"/>
      <c r="Z87" s="394"/>
      <c r="AA87" s="394"/>
      <c r="AB87" s="394"/>
    </row>
    <row r="88" spans="3:28" ht="15.75" x14ac:dyDescent="0.2">
      <c r="C88" s="772"/>
      <c r="D88" s="392" t="s">
        <v>200</v>
      </c>
      <c r="E88" s="88" t="s">
        <v>152</v>
      </c>
      <c r="F88" s="380"/>
      <c r="G88" s="380"/>
      <c r="H88" s="380"/>
      <c r="I88" s="380"/>
      <c r="J88" s="380"/>
      <c r="K88" s="380"/>
      <c r="L88" s="380"/>
      <c r="M88" s="380"/>
      <c r="N88" s="380"/>
      <c r="O88" s="380"/>
      <c r="P88" s="380"/>
      <c r="Q88" s="380"/>
      <c r="R88" s="246">
        <f t="shared" ref="R88:R102" si="5">SUM(F88:Q88)</f>
        <v>0</v>
      </c>
      <c r="X88" s="394"/>
      <c r="Y88" s="394"/>
      <c r="Z88" s="394"/>
      <c r="AA88" s="394"/>
      <c r="AB88" s="394"/>
    </row>
    <row r="89" spans="3:28" ht="15.75" x14ac:dyDescent="0.2">
      <c r="C89" s="773"/>
      <c r="D89" s="103" t="s">
        <v>104</v>
      </c>
      <c r="E89" s="26" t="s">
        <v>115</v>
      </c>
      <c r="F89" s="81"/>
      <c r="G89" s="81"/>
      <c r="H89" s="81"/>
      <c r="I89" s="81"/>
      <c r="J89" s="81"/>
      <c r="K89" s="81"/>
      <c r="L89" s="81"/>
      <c r="M89" s="81"/>
      <c r="N89" s="81"/>
      <c r="O89" s="81"/>
      <c r="P89" s="81"/>
      <c r="Q89" s="81"/>
      <c r="R89" s="247">
        <f t="shared" si="5"/>
        <v>0</v>
      </c>
      <c r="X89" s="394"/>
      <c r="Y89" s="394"/>
      <c r="Z89" s="394"/>
      <c r="AA89" s="394"/>
      <c r="AB89" s="394"/>
    </row>
    <row r="90" spans="3:28" ht="16.5" thickBot="1" x14ac:dyDescent="0.25">
      <c r="C90" s="774"/>
      <c r="D90" s="104" t="s">
        <v>570</v>
      </c>
      <c r="E90" s="91" t="s">
        <v>93</v>
      </c>
      <c r="F90" s="92"/>
      <c r="G90" s="92"/>
      <c r="H90" s="92"/>
      <c r="I90" s="92"/>
      <c r="J90" s="92"/>
      <c r="K90" s="92"/>
      <c r="L90" s="92"/>
      <c r="M90" s="92"/>
      <c r="N90" s="92"/>
      <c r="O90" s="92"/>
      <c r="P90" s="92"/>
      <c r="Q90" s="92"/>
      <c r="R90" s="248">
        <f t="shared" si="5"/>
        <v>0</v>
      </c>
      <c r="X90" s="394"/>
      <c r="Y90" s="394"/>
      <c r="Z90" s="394"/>
      <c r="AA90" s="394"/>
      <c r="AB90" s="394"/>
    </row>
    <row r="91" spans="3:28" ht="15.75" x14ac:dyDescent="0.2">
      <c r="C91" s="681"/>
      <c r="D91" s="392" t="s">
        <v>200</v>
      </c>
      <c r="E91" s="88" t="s">
        <v>152</v>
      </c>
      <c r="F91" s="380"/>
      <c r="G91" s="380"/>
      <c r="H91" s="380"/>
      <c r="I91" s="380"/>
      <c r="J91" s="380"/>
      <c r="K91" s="380"/>
      <c r="L91" s="380"/>
      <c r="M91" s="380"/>
      <c r="N91" s="380"/>
      <c r="O91" s="380"/>
      <c r="P91" s="380"/>
      <c r="Q91" s="380"/>
      <c r="R91" s="246">
        <f t="shared" si="5"/>
        <v>0</v>
      </c>
      <c r="X91" s="394"/>
      <c r="Y91" s="394"/>
      <c r="Z91" s="394"/>
      <c r="AA91" s="394"/>
      <c r="AB91" s="394"/>
    </row>
    <row r="92" spans="3:28" ht="15.75" x14ac:dyDescent="0.2">
      <c r="C92" s="650"/>
      <c r="D92" s="103" t="s">
        <v>104</v>
      </c>
      <c r="E92" s="26" t="s">
        <v>115</v>
      </c>
      <c r="F92" s="81"/>
      <c r="G92" s="81"/>
      <c r="H92" s="81"/>
      <c r="I92" s="81"/>
      <c r="J92" s="81"/>
      <c r="K92" s="81"/>
      <c r="L92" s="81"/>
      <c r="M92" s="81"/>
      <c r="N92" s="81"/>
      <c r="O92" s="81"/>
      <c r="P92" s="81"/>
      <c r="Q92" s="81"/>
      <c r="R92" s="247">
        <f t="shared" si="5"/>
        <v>0</v>
      </c>
      <c r="X92" s="394"/>
      <c r="Y92" s="394"/>
      <c r="Z92" s="394"/>
      <c r="AA92" s="394"/>
      <c r="AB92" s="394"/>
    </row>
    <row r="93" spans="3:28" ht="16.5" thickBot="1" x14ac:dyDescent="0.25">
      <c r="C93" s="651"/>
      <c r="D93" s="104" t="s">
        <v>570</v>
      </c>
      <c r="E93" s="91" t="s">
        <v>93</v>
      </c>
      <c r="F93" s="92"/>
      <c r="G93" s="92"/>
      <c r="H93" s="92"/>
      <c r="I93" s="92"/>
      <c r="J93" s="92"/>
      <c r="K93" s="92"/>
      <c r="L93" s="92"/>
      <c r="M93" s="92"/>
      <c r="N93" s="92"/>
      <c r="O93" s="92"/>
      <c r="P93" s="92"/>
      <c r="Q93" s="92"/>
      <c r="R93" s="248">
        <f t="shared" si="5"/>
        <v>0</v>
      </c>
      <c r="X93" s="394"/>
      <c r="Y93" s="394"/>
      <c r="Z93" s="394"/>
      <c r="AA93" s="394"/>
      <c r="AB93" s="394"/>
    </row>
    <row r="94" spans="3:28" ht="15.75" x14ac:dyDescent="0.2">
      <c r="C94" s="681"/>
      <c r="D94" s="392" t="s">
        <v>200</v>
      </c>
      <c r="E94" s="88" t="s">
        <v>152</v>
      </c>
      <c r="F94" s="380"/>
      <c r="G94" s="380"/>
      <c r="H94" s="380"/>
      <c r="I94" s="380"/>
      <c r="J94" s="380"/>
      <c r="K94" s="380"/>
      <c r="L94" s="380"/>
      <c r="M94" s="380"/>
      <c r="N94" s="380"/>
      <c r="O94" s="380"/>
      <c r="P94" s="380"/>
      <c r="Q94" s="380"/>
      <c r="R94" s="246">
        <f t="shared" si="5"/>
        <v>0</v>
      </c>
      <c r="X94" s="394"/>
      <c r="Y94" s="394"/>
      <c r="Z94" s="394"/>
      <c r="AA94" s="394"/>
      <c r="AB94" s="394"/>
    </row>
    <row r="95" spans="3:28" ht="15.75" x14ac:dyDescent="0.2">
      <c r="C95" s="650"/>
      <c r="D95" s="103" t="s">
        <v>104</v>
      </c>
      <c r="E95" s="26" t="s">
        <v>115</v>
      </c>
      <c r="F95" s="81"/>
      <c r="G95" s="81"/>
      <c r="H95" s="81"/>
      <c r="I95" s="81"/>
      <c r="J95" s="81"/>
      <c r="K95" s="81"/>
      <c r="L95" s="81"/>
      <c r="M95" s="81"/>
      <c r="N95" s="81"/>
      <c r="O95" s="81"/>
      <c r="P95" s="81"/>
      <c r="Q95" s="81"/>
      <c r="R95" s="247">
        <f t="shared" si="5"/>
        <v>0</v>
      </c>
      <c r="X95" s="394"/>
      <c r="Y95" s="394"/>
      <c r="Z95" s="394"/>
      <c r="AA95" s="394"/>
      <c r="AB95" s="394"/>
    </row>
    <row r="96" spans="3:28" ht="16.5" thickBot="1" x14ac:dyDescent="0.25">
      <c r="C96" s="651"/>
      <c r="D96" s="104" t="s">
        <v>570</v>
      </c>
      <c r="E96" s="91" t="s">
        <v>93</v>
      </c>
      <c r="F96" s="92"/>
      <c r="G96" s="92"/>
      <c r="H96" s="92"/>
      <c r="I96" s="92"/>
      <c r="J96" s="92"/>
      <c r="K96" s="92"/>
      <c r="L96" s="92"/>
      <c r="M96" s="92"/>
      <c r="N96" s="92"/>
      <c r="O96" s="92"/>
      <c r="P96" s="92"/>
      <c r="Q96" s="92"/>
      <c r="R96" s="248">
        <f t="shared" si="5"/>
        <v>0</v>
      </c>
      <c r="X96" s="394"/>
      <c r="Y96" s="394"/>
      <c r="Z96" s="394"/>
      <c r="AA96" s="394"/>
      <c r="AB96" s="394"/>
    </row>
    <row r="97" spans="2:28" ht="15.75" x14ac:dyDescent="0.2">
      <c r="C97" s="681"/>
      <c r="D97" s="392" t="s">
        <v>200</v>
      </c>
      <c r="E97" s="88" t="s">
        <v>152</v>
      </c>
      <c r="F97" s="380"/>
      <c r="G97" s="380"/>
      <c r="H97" s="380"/>
      <c r="I97" s="380"/>
      <c r="J97" s="380"/>
      <c r="K97" s="380"/>
      <c r="L97" s="380"/>
      <c r="M97" s="380"/>
      <c r="N97" s="380"/>
      <c r="O97" s="380"/>
      <c r="P97" s="380"/>
      <c r="Q97" s="380"/>
      <c r="R97" s="246">
        <f t="shared" si="5"/>
        <v>0</v>
      </c>
      <c r="X97" s="394"/>
      <c r="Y97" s="394"/>
      <c r="Z97" s="394"/>
      <c r="AA97" s="394"/>
      <c r="AB97" s="394"/>
    </row>
    <row r="98" spans="2:28" ht="15.75" x14ac:dyDescent="0.2">
      <c r="C98" s="650"/>
      <c r="D98" s="103" t="s">
        <v>104</v>
      </c>
      <c r="E98" s="26" t="s">
        <v>115</v>
      </c>
      <c r="F98" s="81"/>
      <c r="G98" s="81"/>
      <c r="H98" s="81"/>
      <c r="I98" s="81"/>
      <c r="J98" s="81"/>
      <c r="K98" s="81"/>
      <c r="L98" s="81"/>
      <c r="M98" s="81"/>
      <c r="N98" s="81"/>
      <c r="O98" s="81"/>
      <c r="P98" s="81"/>
      <c r="Q98" s="81"/>
      <c r="R98" s="247">
        <f t="shared" si="5"/>
        <v>0</v>
      </c>
      <c r="X98" s="394"/>
      <c r="Y98" s="394"/>
      <c r="Z98" s="394"/>
      <c r="AA98" s="394"/>
      <c r="AB98" s="394"/>
    </row>
    <row r="99" spans="2:28" ht="16.5" thickBot="1" x14ac:dyDescent="0.25">
      <c r="C99" s="651"/>
      <c r="D99" s="104" t="s">
        <v>570</v>
      </c>
      <c r="E99" s="91" t="s">
        <v>93</v>
      </c>
      <c r="F99" s="92"/>
      <c r="G99" s="92"/>
      <c r="H99" s="92"/>
      <c r="I99" s="92"/>
      <c r="J99" s="92"/>
      <c r="K99" s="92"/>
      <c r="L99" s="92"/>
      <c r="M99" s="92"/>
      <c r="N99" s="92"/>
      <c r="O99" s="92"/>
      <c r="P99" s="92"/>
      <c r="Q99" s="92"/>
      <c r="R99" s="248">
        <f t="shared" si="5"/>
        <v>0</v>
      </c>
      <c r="X99" s="394"/>
      <c r="Y99" s="394"/>
      <c r="Z99" s="394"/>
      <c r="AA99" s="394"/>
      <c r="AB99" s="394"/>
    </row>
    <row r="100" spans="2:28" ht="15.75" x14ac:dyDescent="0.2">
      <c r="C100" s="681"/>
      <c r="D100" s="392" t="s">
        <v>200</v>
      </c>
      <c r="E100" s="88" t="s">
        <v>152</v>
      </c>
      <c r="F100" s="380"/>
      <c r="G100" s="380"/>
      <c r="H100" s="380"/>
      <c r="I100" s="380"/>
      <c r="J100" s="380"/>
      <c r="K100" s="380"/>
      <c r="L100" s="380"/>
      <c r="M100" s="380"/>
      <c r="N100" s="380"/>
      <c r="O100" s="380"/>
      <c r="P100" s="380"/>
      <c r="Q100" s="380"/>
      <c r="R100" s="246">
        <f t="shared" si="5"/>
        <v>0</v>
      </c>
      <c r="X100" s="394"/>
      <c r="Y100" s="394"/>
      <c r="Z100" s="394"/>
      <c r="AA100" s="394"/>
      <c r="AB100" s="394"/>
    </row>
    <row r="101" spans="2:28" ht="15.75" x14ac:dyDescent="0.2">
      <c r="C101" s="650"/>
      <c r="D101" s="103" t="s">
        <v>104</v>
      </c>
      <c r="E101" s="26" t="s">
        <v>115</v>
      </c>
      <c r="F101" s="81"/>
      <c r="G101" s="81"/>
      <c r="H101" s="81"/>
      <c r="I101" s="81"/>
      <c r="J101" s="81"/>
      <c r="K101" s="81"/>
      <c r="L101" s="81"/>
      <c r="M101" s="81"/>
      <c r="N101" s="81"/>
      <c r="O101" s="81"/>
      <c r="P101" s="81"/>
      <c r="Q101" s="81"/>
      <c r="R101" s="247">
        <f t="shared" si="5"/>
        <v>0</v>
      </c>
      <c r="X101" s="394"/>
      <c r="Y101" s="394"/>
      <c r="Z101" s="394"/>
      <c r="AA101" s="394"/>
      <c r="AB101" s="394"/>
    </row>
    <row r="102" spans="2:28" ht="16.5" thickBot="1" x14ac:dyDescent="0.25">
      <c r="C102" s="651"/>
      <c r="D102" s="104" t="s">
        <v>570</v>
      </c>
      <c r="E102" s="91" t="s">
        <v>93</v>
      </c>
      <c r="F102" s="92"/>
      <c r="G102" s="92"/>
      <c r="H102" s="92"/>
      <c r="I102" s="92"/>
      <c r="J102" s="92"/>
      <c r="K102" s="92"/>
      <c r="L102" s="92"/>
      <c r="M102" s="92"/>
      <c r="N102" s="92"/>
      <c r="O102" s="92"/>
      <c r="P102" s="92"/>
      <c r="Q102" s="92"/>
      <c r="R102" s="248">
        <f t="shared" si="5"/>
        <v>0</v>
      </c>
      <c r="X102" s="394"/>
      <c r="Y102" s="394"/>
      <c r="Z102" s="394"/>
      <c r="AA102" s="394"/>
      <c r="AB102" s="394"/>
    </row>
    <row r="103" spans="2:28" x14ac:dyDescent="0.2">
      <c r="X103" s="394"/>
      <c r="Y103" s="394"/>
      <c r="Z103" s="394"/>
      <c r="AA103" s="394"/>
      <c r="AB103" s="394"/>
    </row>
    <row r="104" spans="2:28" x14ac:dyDescent="0.2">
      <c r="X104" s="394"/>
      <c r="Y104" s="394"/>
      <c r="Z104" s="394"/>
      <c r="AA104" s="394"/>
      <c r="AB104" s="394"/>
    </row>
    <row r="105" spans="2:28" ht="18" x14ac:dyDescent="0.2">
      <c r="B105" s="57" t="s">
        <v>140</v>
      </c>
      <c r="C105" s="58" t="s">
        <v>525</v>
      </c>
      <c r="D105" s="59"/>
      <c r="X105" s="394"/>
      <c r="Y105" s="394"/>
      <c r="Z105" s="394"/>
      <c r="AA105" s="394"/>
      <c r="AB105" s="394"/>
    </row>
    <row r="106" spans="2:28" ht="13.5" thickBot="1" x14ac:dyDescent="0.25">
      <c r="X106" s="394"/>
      <c r="Y106" s="394"/>
      <c r="Z106" s="394"/>
      <c r="AA106" s="394"/>
      <c r="AB106" s="394"/>
    </row>
    <row r="107" spans="2:28" ht="48" thickBot="1" x14ac:dyDescent="0.25">
      <c r="C107" s="411" t="s">
        <v>109</v>
      </c>
      <c r="D107" s="412" t="s">
        <v>114</v>
      </c>
      <c r="E107" s="412" t="s">
        <v>53</v>
      </c>
      <c r="F107" s="412" t="s">
        <v>54</v>
      </c>
      <c r="G107" s="522" t="s">
        <v>568</v>
      </c>
      <c r="H107" s="412" t="s">
        <v>526</v>
      </c>
      <c r="I107" s="412" t="s">
        <v>561</v>
      </c>
      <c r="J107" s="412" t="s">
        <v>144</v>
      </c>
      <c r="K107" s="412" t="s">
        <v>569</v>
      </c>
      <c r="L107" s="94" t="s">
        <v>624</v>
      </c>
      <c r="X107" s="394"/>
      <c r="Y107" s="394"/>
      <c r="Z107" s="394"/>
      <c r="AA107" s="394"/>
      <c r="AB107" s="394"/>
    </row>
    <row r="108" spans="2:28" ht="15.75" x14ac:dyDescent="0.2">
      <c r="C108" s="528"/>
      <c r="D108" s="380"/>
      <c r="E108" s="380"/>
      <c r="F108" s="380"/>
      <c r="G108" s="380"/>
      <c r="H108" s="380"/>
      <c r="I108" s="380"/>
      <c r="J108" s="380"/>
      <c r="K108" s="380"/>
      <c r="L108" s="378"/>
      <c r="X108" s="394"/>
      <c r="Y108" s="394"/>
      <c r="Z108" s="394"/>
      <c r="AA108" s="394"/>
      <c r="AB108" s="394"/>
    </row>
    <row r="109" spans="2:28" ht="15.75" x14ac:dyDescent="0.2">
      <c r="C109" s="527"/>
      <c r="D109" s="80"/>
      <c r="E109" s="80"/>
      <c r="F109" s="80"/>
      <c r="G109" s="80"/>
      <c r="H109" s="80"/>
      <c r="I109" s="80"/>
      <c r="J109" s="80"/>
      <c r="K109" s="80"/>
      <c r="L109" s="369"/>
      <c r="X109" s="394"/>
      <c r="Y109" s="394"/>
      <c r="Z109" s="394"/>
      <c r="AA109" s="394"/>
      <c r="AB109" s="394"/>
    </row>
    <row r="110" spans="2:28" ht="16.5" thickBot="1" x14ac:dyDescent="0.25">
      <c r="C110" s="529"/>
      <c r="D110" s="97"/>
      <c r="E110" s="97"/>
      <c r="F110" s="97"/>
      <c r="G110" s="97"/>
      <c r="H110" s="379"/>
      <c r="I110" s="97"/>
      <c r="J110" s="97"/>
      <c r="K110" s="97"/>
      <c r="L110" s="200"/>
      <c r="X110" s="394"/>
      <c r="Y110" s="394"/>
      <c r="Z110" s="394"/>
      <c r="AA110" s="394"/>
      <c r="AB110" s="394"/>
    </row>
    <row r="111" spans="2:28" ht="13.5" thickBot="1" x14ac:dyDescent="0.25">
      <c r="X111" s="394"/>
      <c r="Y111" s="394"/>
      <c r="Z111" s="394"/>
      <c r="AA111" s="394"/>
      <c r="AB111" s="394"/>
    </row>
    <row r="112" spans="2:28" ht="16.5" thickBot="1" x14ac:dyDescent="0.25">
      <c r="C112" s="664" t="s">
        <v>196</v>
      </c>
      <c r="D112" s="665"/>
      <c r="E112" s="22"/>
      <c r="F112" s="22"/>
      <c r="G112" s="22"/>
      <c r="H112" s="22"/>
      <c r="I112" s="22"/>
      <c r="J112" s="22"/>
      <c r="K112" s="22"/>
      <c r="L112" s="22"/>
      <c r="M112" s="22"/>
      <c r="N112" s="22"/>
      <c r="O112" s="22"/>
      <c r="P112" s="22"/>
      <c r="Q112" s="22"/>
      <c r="X112" s="394"/>
      <c r="Y112" s="394"/>
      <c r="Z112" s="394"/>
      <c r="AA112" s="394"/>
      <c r="AB112" s="394"/>
    </row>
    <row r="113" spans="2:28" ht="13.5" thickBot="1" x14ac:dyDescent="0.25">
      <c r="C113" s="22"/>
      <c r="D113" s="22"/>
      <c r="E113" s="99"/>
      <c r="F113" s="99"/>
      <c r="G113" s="99"/>
      <c r="H113" s="99"/>
      <c r="I113" s="99"/>
      <c r="J113" s="99"/>
      <c r="K113" s="99"/>
      <c r="L113" s="99"/>
      <c r="M113" s="99"/>
      <c r="N113" s="99"/>
      <c r="O113" s="99"/>
      <c r="P113" s="99"/>
      <c r="Q113" s="22"/>
      <c r="X113" s="394"/>
      <c r="Y113" s="394"/>
      <c r="Z113" s="394"/>
      <c r="AA113" s="394"/>
      <c r="AB113" s="394"/>
    </row>
    <row r="114" spans="2:28" ht="16.5" thickBot="1" x14ac:dyDescent="0.25">
      <c r="C114" s="411" t="s">
        <v>109</v>
      </c>
      <c r="D114" s="411" t="s">
        <v>106</v>
      </c>
      <c r="E114" s="412" t="s">
        <v>2</v>
      </c>
      <c r="F114" s="412" t="s">
        <v>11</v>
      </c>
      <c r="G114" s="412" t="s">
        <v>12</v>
      </c>
      <c r="H114" s="412" t="s">
        <v>13</v>
      </c>
      <c r="I114" s="412" t="s">
        <v>14</v>
      </c>
      <c r="J114" s="412" t="s">
        <v>15</v>
      </c>
      <c r="K114" s="412" t="s">
        <v>16</v>
      </c>
      <c r="L114" s="412" t="s">
        <v>17</v>
      </c>
      <c r="M114" s="412" t="s">
        <v>18</v>
      </c>
      <c r="N114" s="412" t="s">
        <v>89</v>
      </c>
      <c r="O114" s="412" t="s">
        <v>20</v>
      </c>
      <c r="P114" s="412" t="s">
        <v>21</v>
      </c>
      <c r="Q114" s="412" t="s">
        <v>22</v>
      </c>
      <c r="R114" s="94" t="s">
        <v>90</v>
      </c>
      <c r="X114" s="394"/>
      <c r="Y114" s="394"/>
      <c r="Z114" s="394"/>
      <c r="AA114" s="394"/>
      <c r="AB114" s="394"/>
    </row>
    <row r="115" spans="2:28" ht="15.75" x14ac:dyDescent="0.2">
      <c r="C115" s="681"/>
      <c r="D115" s="392" t="s">
        <v>200</v>
      </c>
      <c r="E115" s="88" t="s">
        <v>152</v>
      </c>
      <c r="F115" s="88"/>
      <c r="G115" s="88"/>
      <c r="H115" s="88"/>
      <c r="I115" s="88"/>
      <c r="J115" s="88"/>
      <c r="K115" s="88"/>
      <c r="L115" s="88"/>
      <c r="M115" s="88"/>
      <c r="N115" s="88"/>
      <c r="O115" s="88"/>
      <c r="P115" s="88"/>
      <c r="Q115" s="88"/>
      <c r="R115" s="246">
        <f t="shared" ref="R115:R123" si="6">SUM(F115:Q115)</f>
        <v>0</v>
      </c>
      <c r="X115" s="394"/>
      <c r="Y115" s="394"/>
      <c r="Z115" s="394"/>
      <c r="AA115" s="394"/>
      <c r="AB115" s="394"/>
    </row>
    <row r="116" spans="2:28" ht="15.75" x14ac:dyDescent="0.2">
      <c r="C116" s="650"/>
      <c r="D116" s="103" t="s">
        <v>104</v>
      </c>
      <c r="E116" s="26" t="s">
        <v>115</v>
      </c>
      <c r="F116" s="261"/>
      <c r="G116" s="261"/>
      <c r="H116" s="261"/>
      <c r="I116" s="261"/>
      <c r="J116" s="261"/>
      <c r="K116" s="261"/>
      <c r="L116" s="261"/>
      <c r="M116" s="261"/>
      <c r="N116" s="261"/>
      <c r="O116" s="261"/>
      <c r="P116" s="261"/>
      <c r="Q116" s="261"/>
      <c r="R116" s="247">
        <f t="shared" si="6"/>
        <v>0</v>
      </c>
      <c r="X116" s="394"/>
      <c r="Y116" s="394"/>
      <c r="Z116" s="394"/>
      <c r="AA116" s="394"/>
      <c r="AB116" s="394"/>
    </row>
    <row r="117" spans="2:28" ht="16.5" thickBot="1" x14ac:dyDescent="0.25">
      <c r="C117" s="650"/>
      <c r="D117" s="104" t="s">
        <v>570</v>
      </c>
      <c r="E117" s="91" t="s">
        <v>93</v>
      </c>
      <c r="F117" s="353"/>
      <c r="G117" s="353"/>
      <c r="H117" s="353"/>
      <c r="I117" s="353"/>
      <c r="J117" s="353"/>
      <c r="K117" s="353"/>
      <c r="L117" s="353"/>
      <c r="M117" s="353"/>
      <c r="N117" s="353"/>
      <c r="O117" s="353"/>
      <c r="P117" s="353"/>
      <c r="Q117" s="353"/>
      <c r="R117" s="248">
        <f t="shared" si="6"/>
        <v>0</v>
      </c>
      <c r="X117" s="394"/>
      <c r="Y117" s="394"/>
      <c r="Z117" s="394"/>
      <c r="AA117" s="394"/>
      <c r="AB117" s="394"/>
    </row>
    <row r="118" spans="2:28" ht="15.75" x14ac:dyDescent="0.2">
      <c r="C118" s="681"/>
      <c r="D118" s="392" t="s">
        <v>200</v>
      </c>
      <c r="E118" s="88" t="s">
        <v>152</v>
      </c>
      <c r="F118" s="88"/>
      <c r="G118" s="88"/>
      <c r="H118" s="88"/>
      <c r="I118" s="88"/>
      <c r="J118" s="88"/>
      <c r="K118" s="88"/>
      <c r="L118" s="88"/>
      <c r="M118" s="88"/>
      <c r="N118" s="88"/>
      <c r="O118" s="88"/>
      <c r="P118" s="88"/>
      <c r="Q118" s="88"/>
      <c r="R118" s="246">
        <f t="shared" si="6"/>
        <v>0</v>
      </c>
      <c r="X118" s="394"/>
      <c r="Y118" s="394"/>
      <c r="Z118" s="394"/>
      <c r="AA118" s="394"/>
      <c r="AB118" s="394"/>
    </row>
    <row r="119" spans="2:28" ht="15.75" x14ac:dyDescent="0.2">
      <c r="C119" s="650"/>
      <c r="D119" s="103" t="s">
        <v>104</v>
      </c>
      <c r="E119" s="26" t="s">
        <v>115</v>
      </c>
      <c r="F119" s="261"/>
      <c r="G119" s="261"/>
      <c r="H119" s="261"/>
      <c r="I119" s="261"/>
      <c r="J119" s="261"/>
      <c r="K119" s="261"/>
      <c r="L119" s="261"/>
      <c r="M119" s="261"/>
      <c r="N119" s="261"/>
      <c r="O119" s="261"/>
      <c r="P119" s="261"/>
      <c r="Q119" s="261"/>
      <c r="R119" s="247">
        <f t="shared" si="6"/>
        <v>0</v>
      </c>
      <c r="X119" s="394"/>
      <c r="Y119" s="394"/>
      <c r="Z119" s="394"/>
      <c r="AA119" s="394"/>
      <c r="AB119" s="394"/>
    </row>
    <row r="120" spans="2:28" ht="16.5" thickBot="1" x14ac:dyDescent="0.25">
      <c r="C120" s="651"/>
      <c r="D120" s="104" t="s">
        <v>570</v>
      </c>
      <c r="E120" s="91" t="s">
        <v>93</v>
      </c>
      <c r="F120" s="353"/>
      <c r="G120" s="353"/>
      <c r="H120" s="353"/>
      <c r="I120" s="353"/>
      <c r="J120" s="353"/>
      <c r="K120" s="353"/>
      <c r="L120" s="353"/>
      <c r="M120" s="353"/>
      <c r="N120" s="353"/>
      <c r="O120" s="353"/>
      <c r="P120" s="353"/>
      <c r="Q120" s="353"/>
      <c r="R120" s="248">
        <f t="shared" si="6"/>
        <v>0</v>
      </c>
      <c r="X120" s="394"/>
      <c r="Y120" s="394"/>
      <c r="Z120" s="394"/>
      <c r="AA120" s="394"/>
      <c r="AB120" s="394"/>
    </row>
    <row r="121" spans="2:28" ht="15.75" x14ac:dyDescent="0.2">
      <c r="C121" s="650"/>
      <c r="D121" s="392" t="s">
        <v>200</v>
      </c>
      <c r="E121" s="88" t="s">
        <v>152</v>
      </c>
      <c r="F121" s="88"/>
      <c r="G121" s="88"/>
      <c r="H121" s="88"/>
      <c r="I121" s="88"/>
      <c r="J121" s="88"/>
      <c r="K121" s="88"/>
      <c r="L121" s="88"/>
      <c r="M121" s="88"/>
      <c r="N121" s="88"/>
      <c r="O121" s="88"/>
      <c r="P121" s="88"/>
      <c r="Q121" s="88"/>
      <c r="R121" s="246">
        <f t="shared" si="6"/>
        <v>0</v>
      </c>
      <c r="X121" s="394"/>
      <c r="Y121" s="394"/>
      <c r="Z121" s="394"/>
      <c r="AA121" s="394"/>
      <c r="AB121" s="394"/>
    </row>
    <row r="122" spans="2:28" ht="15.75" x14ac:dyDescent="0.2">
      <c r="C122" s="650"/>
      <c r="D122" s="103" t="s">
        <v>104</v>
      </c>
      <c r="E122" s="26" t="s">
        <v>115</v>
      </c>
      <c r="F122" s="261"/>
      <c r="G122" s="261"/>
      <c r="H122" s="261"/>
      <c r="I122" s="261"/>
      <c r="J122" s="261"/>
      <c r="K122" s="261"/>
      <c r="L122" s="261"/>
      <c r="M122" s="261"/>
      <c r="N122" s="261"/>
      <c r="O122" s="261"/>
      <c r="P122" s="261"/>
      <c r="Q122" s="261"/>
      <c r="R122" s="247">
        <f t="shared" si="6"/>
        <v>0</v>
      </c>
      <c r="X122" s="394"/>
      <c r="Y122" s="394"/>
      <c r="Z122" s="394"/>
      <c r="AA122" s="394"/>
      <c r="AB122" s="394"/>
    </row>
    <row r="123" spans="2:28" ht="16.5" thickBot="1" x14ac:dyDescent="0.25">
      <c r="C123" s="651"/>
      <c r="D123" s="104" t="s">
        <v>570</v>
      </c>
      <c r="E123" s="91" t="s">
        <v>93</v>
      </c>
      <c r="F123" s="353"/>
      <c r="G123" s="353"/>
      <c r="H123" s="353"/>
      <c r="I123" s="353"/>
      <c r="J123" s="353"/>
      <c r="K123" s="353"/>
      <c r="L123" s="353"/>
      <c r="M123" s="353"/>
      <c r="N123" s="353"/>
      <c r="O123" s="353"/>
      <c r="P123" s="353"/>
      <c r="Q123" s="353"/>
      <c r="R123" s="248">
        <f t="shared" si="6"/>
        <v>0</v>
      </c>
      <c r="X123" s="394"/>
      <c r="Y123" s="394"/>
      <c r="Z123" s="394"/>
      <c r="AA123" s="394"/>
      <c r="AB123" s="394"/>
    </row>
    <row r="124" spans="2:28" x14ac:dyDescent="0.2">
      <c r="X124" s="394"/>
      <c r="Y124" s="394"/>
      <c r="Z124" s="394"/>
      <c r="AA124" s="394"/>
      <c r="AB124" s="394"/>
    </row>
    <row r="125" spans="2:28" x14ac:dyDescent="0.2">
      <c r="X125" s="394"/>
      <c r="Y125" s="394"/>
      <c r="Z125" s="394"/>
      <c r="AA125" s="394"/>
      <c r="AB125" s="394"/>
    </row>
    <row r="126" spans="2:28" ht="18" x14ac:dyDescent="0.2">
      <c r="B126" s="57" t="s">
        <v>153</v>
      </c>
      <c r="C126" s="58" t="s">
        <v>238</v>
      </c>
      <c r="D126" s="59"/>
      <c r="X126" s="394"/>
      <c r="Y126" s="394"/>
      <c r="Z126" s="394"/>
      <c r="AA126" s="394"/>
      <c r="AB126" s="394"/>
    </row>
    <row r="127" spans="2:28" ht="13.5" thickBot="1" x14ac:dyDescent="0.25">
      <c r="X127" s="394"/>
      <c r="Y127" s="394"/>
      <c r="Z127" s="394"/>
      <c r="AA127" s="394"/>
      <c r="AB127" s="394"/>
    </row>
    <row r="128" spans="2:28" ht="28.5" customHeight="1" x14ac:dyDescent="0.2">
      <c r="C128" s="638" t="s">
        <v>3</v>
      </c>
      <c r="D128" s="633" t="s">
        <v>197</v>
      </c>
      <c r="E128" s="633" t="s">
        <v>57</v>
      </c>
      <c r="F128" s="633" t="s">
        <v>53</v>
      </c>
      <c r="G128" s="633" t="s">
        <v>54</v>
      </c>
      <c r="H128" s="633" t="s">
        <v>0</v>
      </c>
      <c r="I128" s="633" t="s">
        <v>625</v>
      </c>
      <c r="J128" s="633" t="s">
        <v>626</v>
      </c>
      <c r="K128" s="633" t="s">
        <v>271</v>
      </c>
      <c r="L128" s="633" t="s">
        <v>52</v>
      </c>
      <c r="M128" s="625"/>
      <c r="N128" s="633" t="s">
        <v>522</v>
      </c>
      <c r="U128" s="18" t="s">
        <v>201</v>
      </c>
      <c r="V128" s="394"/>
      <c r="W128" s="768"/>
      <c r="X128" s="767"/>
      <c r="Y128" s="767"/>
      <c r="Z128" s="394"/>
    </row>
    <row r="129" spans="3:28" ht="28.5" customHeight="1" thickBot="1" x14ac:dyDescent="0.25">
      <c r="C129" s="640"/>
      <c r="D129" s="634"/>
      <c r="E129" s="634"/>
      <c r="F129" s="634"/>
      <c r="G129" s="634"/>
      <c r="H129" s="634"/>
      <c r="I129" s="634"/>
      <c r="J129" s="634"/>
      <c r="K129" s="634"/>
      <c r="L129" s="525" t="s">
        <v>45</v>
      </c>
      <c r="M129" s="526" t="s">
        <v>165</v>
      </c>
      <c r="N129" s="634"/>
      <c r="U129" s="18" t="s">
        <v>202</v>
      </c>
      <c r="V129" s="394"/>
      <c r="W129" s="768"/>
      <c r="X129" s="767"/>
      <c r="Y129" s="767"/>
      <c r="Z129" s="394"/>
    </row>
    <row r="130" spans="3:28" ht="15.75" x14ac:dyDescent="0.2">
      <c r="C130" s="528"/>
      <c r="D130" s="380"/>
      <c r="E130" s="380"/>
      <c r="F130" s="380"/>
      <c r="G130" s="380"/>
      <c r="H130" s="380"/>
      <c r="I130" s="380"/>
      <c r="J130" s="380"/>
      <c r="K130" s="516"/>
      <c r="L130" s="96"/>
      <c r="M130" s="252"/>
      <c r="N130" s="257"/>
      <c r="U130" s="18" t="s">
        <v>203</v>
      </c>
      <c r="V130" s="394"/>
      <c r="W130" s="389"/>
      <c r="X130" s="400"/>
      <c r="Y130" s="389"/>
      <c r="Z130" s="394"/>
    </row>
    <row r="131" spans="3:28" ht="15.75" x14ac:dyDescent="0.2">
      <c r="C131" s="527"/>
      <c r="D131" s="80"/>
      <c r="E131" s="80"/>
      <c r="F131" s="80"/>
      <c r="G131" s="80"/>
      <c r="H131" s="80"/>
      <c r="I131" s="80"/>
      <c r="J131" s="80"/>
      <c r="K131" s="245"/>
      <c r="L131" s="23"/>
      <c r="M131" s="252"/>
      <c r="N131" s="257"/>
      <c r="U131" s="18" t="s">
        <v>204</v>
      </c>
      <c r="V131" s="394"/>
      <c r="W131" s="389"/>
      <c r="X131" s="400"/>
      <c r="Y131" s="389"/>
      <c r="Z131" s="394"/>
    </row>
    <row r="132" spans="3:28" ht="15.75" x14ac:dyDescent="0.2">
      <c r="C132" s="527"/>
      <c r="D132" s="80"/>
      <c r="E132" s="80"/>
      <c r="F132" s="80"/>
      <c r="G132" s="80"/>
      <c r="H132" s="80"/>
      <c r="I132" s="80"/>
      <c r="J132" s="80"/>
      <c r="K132" s="245"/>
      <c r="L132" s="23"/>
      <c r="M132" s="252"/>
      <c r="N132" s="257"/>
      <c r="U132" s="18" t="s">
        <v>205</v>
      </c>
      <c r="V132" s="394"/>
      <c r="W132" s="389"/>
      <c r="X132" s="400"/>
      <c r="Y132" s="389"/>
      <c r="Z132" s="394"/>
    </row>
    <row r="133" spans="3:28" ht="15.75" x14ac:dyDescent="0.2">
      <c r="C133" s="527"/>
      <c r="D133" s="80"/>
      <c r="E133" s="80"/>
      <c r="F133" s="80"/>
      <c r="G133" s="80"/>
      <c r="H133" s="80"/>
      <c r="I133" s="80"/>
      <c r="J133" s="80"/>
      <c r="K133" s="245"/>
      <c r="L133" s="23"/>
      <c r="M133" s="252"/>
      <c r="N133" s="257"/>
      <c r="U133" s="18" t="s">
        <v>206</v>
      </c>
      <c r="V133" s="394"/>
      <c r="W133" s="389"/>
      <c r="X133" s="400"/>
      <c r="Y133" s="389"/>
      <c r="Z133" s="394"/>
    </row>
    <row r="134" spans="3:28" ht="15.75" x14ac:dyDescent="0.2">
      <c r="C134" s="527"/>
      <c r="D134" s="80"/>
      <c r="E134" s="80"/>
      <c r="F134" s="80"/>
      <c r="G134" s="80"/>
      <c r="H134" s="80"/>
      <c r="I134" s="80"/>
      <c r="J134" s="80"/>
      <c r="K134" s="245"/>
      <c r="L134" s="23"/>
      <c r="M134" s="252"/>
      <c r="N134" s="257"/>
      <c r="U134" s="18" t="s">
        <v>635</v>
      </c>
      <c r="V134" s="394"/>
      <c r="W134" s="389"/>
      <c r="X134" s="400"/>
      <c r="Y134" s="389"/>
      <c r="Z134" s="394"/>
    </row>
    <row r="135" spans="3:28" ht="15.75" x14ac:dyDescent="0.2">
      <c r="C135" s="527"/>
      <c r="D135" s="80"/>
      <c r="E135" s="80"/>
      <c r="F135" s="80"/>
      <c r="G135" s="80"/>
      <c r="H135" s="80"/>
      <c r="I135" s="80"/>
      <c r="J135" s="80"/>
      <c r="K135" s="245"/>
      <c r="L135" s="23"/>
      <c r="M135" s="252"/>
      <c r="N135" s="257"/>
      <c r="U135" s="18" t="s">
        <v>207</v>
      </c>
      <c r="V135" s="394"/>
      <c r="W135" s="389"/>
      <c r="X135" s="400"/>
      <c r="Y135" s="389"/>
      <c r="Z135" s="394"/>
    </row>
    <row r="136" spans="3:28" ht="16.5" thickBot="1" x14ac:dyDescent="0.25">
      <c r="C136" s="529"/>
      <c r="D136" s="379"/>
      <c r="E136" s="379"/>
      <c r="F136" s="379"/>
      <c r="G136" s="379"/>
      <c r="H136" s="379"/>
      <c r="I136" s="379"/>
      <c r="J136" s="379"/>
      <c r="K136" s="275"/>
      <c r="L136" s="100"/>
      <c r="M136" s="258"/>
      <c r="N136" s="259"/>
      <c r="U136" s="18" t="s">
        <v>208</v>
      </c>
      <c r="V136" s="394"/>
      <c r="W136" s="389"/>
      <c r="X136" s="400"/>
      <c r="Y136" s="389"/>
      <c r="Z136" s="394"/>
    </row>
    <row r="137" spans="3:28" x14ac:dyDescent="0.2">
      <c r="L137" s="363"/>
      <c r="X137" s="394"/>
      <c r="Y137" s="394"/>
      <c r="Z137" s="394"/>
      <c r="AA137" s="394"/>
      <c r="AB137" s="394"/>
    </row>
    <row r="138" spans="3:28" x14ac:dyDescent="0.2">
      <c r="L138" s="363"/>
      <c r="X138" s="394"/>
      <c r="Y138" s="394"/>
      <c r="Z138" s="394"/>
      <c r="AA138" s="394"/>
      <c r="AB138" s="394"/>
    </row>
    <row r="139" spans="3:28" x14ac:dyDescent="0.2">
      <c r="X139" s="394"/>
      <c r="Y139" s="394"/>
      <c r="Z139" s="394"/>
      <c r="AA139" s="394"/>
      <c r="AB139" s="394"/>
    </row>
    <row r="140" spans="3:28" x14ac:dyDescent="0.2">
      <c r="X140" s="394"/>
      <c r="Y140" s="394"/>
      <c r="Z140" s="394"/>
      <c r="AA140" s="394"/>
      <c r="AB140" s="394"/>
    </row>
    <row r="141" spans="3:28" x14ac:dyDescent="0.2">
      <c r="X141" s="394"/>
      <c r="Y141" s="394"/>
      <c r="Z141" s="394"/>
      <c r="AA141" s="394"/>
      <c r="AB141" s="394"/>
    </row>
    <row r="142" spans="3:28" x14ac:dyDescent="0.2">
      <c r="X142" s="394"/>
      <c r="Y142" s="394"/>
      <c r="Z142" s="394"/>
      <c r="AA142" s="394"/>
      <c r="AB142" s="394"/>
    </row>
  </sheetData>
  <mergeCells count="58">
    <mergeCell ref="C37:C38"/>
    <mergeCell ref="D37:D38"/>
    <mergeCell ref="K128:K129"/>
    <mergeCell ref="C63:C64"/>
    <mergeCell ref="C65:C66"/>
    <mergeCell ref="C67:C68"/>
    <mergeCell ref="C69:C70"/>
    <mergeCell ref="C71:C72"/>
    <mergeCell ref="C88:C90"/>
    <mergeCell ref="C91:C93"/>
    <mergeCell ref="C94:C96"/>
    <mergeCell ref="C97:C99"/>
    <mergeCell ref="C84:D84"/>
    <mergeCell ref="E37:E38"/>
    <mergeCell ref="J128:J129"/>
    <mergeCell ref="H128:H129"/>
    <mergeCell ref="M2:S5"/>
    <mergeCell ref="G10:L10"/>
    <mergeCell ref="G11:H11"/>
    <mergeCell ref="I11:L11"/>
    <mergeCell ref="K37:K38"/>
    <mergeCell ref="J20:K20"/>
    <mergeCell ref="H20:H21"/>
    <mergeCell ref="I20:I21"/>
    <mergeCell ref="L20:L21"/>
    <mergeCell ref="Q37:Q38"/>
    <mergeCell ref="H37:H38"/>
    <mergeCell ref="I37:I38"/>
    <mergeCell ref="J37:J38"/>
    <mergeCell ref="G37:G38"/>
    <mergeCell ref="C20:C21"/>
    <mergeCell ref="D20:D21"/>
    <mergeCell ref="F128:F129"/>
    <mergeCell ref="G128:G129"/>
    <mergeCell ref="F20:F21"/>
    <mergeCell ref="E20:E21"/>
    <mergeCell ref="G20:G21"/>
    <mergeCell ref="C128:C129"/>
    <mergeCell ref="E128:E129"/>
    <mergeCell ref="D128:D129"/>
    <mergeCell ref="C100:C102"/>
    <mergeCell ref="C112:D112"/>
    <mergeCell ref="C115:C117"/>
    <mergeCell ref="C118:C120"/>
    <mergeCell ref="C121:C123"/>
    <mergeCell ref="F37:F38"/>
    <mergeCell ref="I128:I129"/>
    <mergeCell ref="W21:W22"/>
    <mergeCell ref="X128:X129"/>
    <mergeCell ref="Y128:Y129"/>
    <mergeCell ref="L37:L38"/>
    <mergeCell ref="M37:M38"/>
    <mergeCell ref="N37:N38"/>
    <mergeCell ref="W128:W129"/>
    <mergeCell ref="L128:M128"/>
    <mergeCell ref="V21:V22"/>
    <mergeCell ref="O37:P37"/>
    <mergeCell ref="N128:N129"/>
  </mergeCells>
  <phoneticPr fontId="22" type="noConversion"/>
  <dataValidations count="6">
    <dataValidation type="list" allowBlank="1" showInputMessage="1" showErrorMessage="1" sqref="C130:C136" xr:uid="{00000000-0002-0000-0200-000000000000}">
      <formula1>$U$129:$U$136</formula1>
    </dataValidation>
    <dataValidation type="list" allowBlank="1" showInputMessage="1" showErrorMessage="1" sqref="D78:D82 J108:J109" xr:uid="{00000000-0002-0000-0200-000001000000}">
      <formula1>#REF!</formula1>
    </dataValidation>
    <dataValidation type="list" allowBlank="1" showInputMessage="1" showErrorMessage="1" sqref="D54:D58" xr:uid="{00000000-0002-0000-0200-000002000000}">
      <formula1>$Y$107:$Y$113</formula1>
    </dataValidation>
    <dataValidation type="list" allowBlank="1" showInputMessage="1" showErrorMessage="1" sqref="M54:M58" xr:uid="{00000000-0002-0000-0200-000003000000}">
      <formula1>$Z$107:$Z$109</formula1>
    </dataValidation>
    <dataValidation type="list" allowBlank="1" showInputMessage="1" showErrorMessage="1" sqref="C22:C31" xr:uid="{00000000-0002-0000-0200-000004000000}">
      <formula1>$Y$21:$Y$28</formula1>
    </dataValidation>
    <dataValidation type="list" allowBlank="1" showInputMessage="1" showErrorMessage="1" sqref="L22:L31 Q39:Q48 N130:N136" xr:uid="{00000000-0002-0000-0200-000005000000}">
      <formula1>$W$23:$W$28</formula1>
    </dataValidation>
  </dataValidations>
  <pageMargins left="7.874015748031496E-2" right="7.874015748031496E-2" top="0.39370078740157483" bottom="0.39370078740157483" header="0.31496062992125984" footer="0.31496062992125984"/>
  <pageSetup scale="23" orientation="portrait" horizontalDpi="360" verticalDpi="36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X12:BV53"/>
  <sheetViews>
    <sheetView topLeftCell="A25" zoomScale="85" zoomScaleNormal="85" workbookViewId="0">
      <selection activeCell="AX61" sqref="AX61"/>
    </sheetView>
  </sheetViews>
  <sheetFormatPr baseColWidth="10" defaultRowHeight="12.75" x14ac:dyDescent="0.2"/>
  <cols>
    <col min="1" max="166" width="2.7109375" customWidth="1"/>
  </cols>
  <sheetData>
    <row r="12" spans="24:27" x14ac:dyDescent="0.2">
      <c r="X12" s="775" t="s">
        <v>263</v>
      </c>
      <c r="Y12" s="775"/>
      <c r="Z12" s="775"/>
      <c r="AA12" s="775"/>
    </row>
    <row r="31" spans="26:28" x14ac:dyDescent="0.2">
      <c r="Z31" s="775" t="s">
        <v>264</v>
      </c>
      <c r="AA31" s="775"/>
      <c r="AB31" s="775"/>
    </row>
    <row r="35" spans="47:74" x14ac:dyDescent="0.2">
      <c r="BT35" s="775" t="s">
        <v>266</v>
      </c>
      <c r="BU35" s="775"/>
      <c r="BV35" s="775"/>
    </row>
    <row r="36" spans="47:74" x14ac:dyDescent="0.2">
      <c r="AU36" s="776" t="s">
        <v>265</v>
      </c>
      <c r="AV36" s="776"/>
      <c r="AW36" s="776"/>
    </row>
    <row r="49" spans="30:57" x14ac:dyDescent="0.2">
      <c r="AD49" s="775" t="s">
        <v>268</v>
      </c>
      <c r="AE49" s="775"/>
      <c r="AF49" s="775"/>
    </row>
    <row r="53" spans="30:57" x14ac:dyDescent="0.2">
      <c r="BC53" s="775" t="s">
        <v>267</v>
      </c>
      <c r="BD53" s="775"/>
      <c r="BE53" s="775"/>
    </row>
  </sheetData>
  <mergeCells count="6">
    <mergeCell ref="X12:AA12"/>
    <mergeCell ref="Z31:AB31"/>
    <mergeCell ref="AU36:AW36"/>
    <mergeCell ref="BT35:BV35"/>
    <mergeCell ref="BC53:BE53"/>
    <mergeCell ref="AD49:AF4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L252"/>
  <sheetViews>
    <sheetView showGridLines="0" zoomScale="85" zoomScaleNormal="85" workbookViewId="0">
      <selection activeCell="D7" sqref="D7:D8"/>
    </sheetView>
  </sheetViews>
  <sheetFormatPr baseColWidth="10" defaultRowHeight="12.75" x14ac:dyDescent="0.2"/>
  <cols>
    <col min="4" max="4" width="26" customWidth="1"/>
    <col min="5" max="5" width="33.7109375" customWidth="1"/>
    <col min="6" max="6" width="22.5703125" customWidth="1"/>
    <col min="7" max="7" width="16.7109375" customWidth="1"/>
    <col min="8" max="16" width="18.7109375" customWidth="1"/>
    <col min="17" max="17" width="20.7109375" customWidth="1"/>
    <col min="18" max="18" width="20.140625" customWidth="1"/>
    <col min="19" max="19" width="28.85546875" customWidth="1"/>
    <col min="20" max="22" width="18.7109375" customWidth="1"/>
    <col min="41" max="41" width="42.140625" customWidth="1"/>
    <col min="42" max="43" width="23.140625" customWidth="1"/>
    <col min="46" max="46" width="28.5703125" customWidth="1"/>
    <col min="84" max="84" width="97.140625" bestFit="1" customWidth="1"/>
  </cols>
  <sheetData>
    <row r="2" spans="1:116" s="288" customFormat="1" x14ac:dyDescent="0.2">
      <c r="A2" s="287" t="s">
        <v>342</v>
      </c>
      <c r="AI2" s="289" t="s">
        <v>343</v>
      </c>
      <c r="AQ2" s="289" t="s">
        <v>344</v>
      </c>
      <c r="BB2" s="289" t="s">
        <v>345</v>
      </c>
    </row>
    <row r="3" spans="1:116" s="107" customFormat="1" ht="14.25" x14ac:dyDescent="0.2">
      <c r="A3" s="290"/>
      <c r="AI3" s="291"/>
      <c r="AQ3" s="291"/>
      <c r="BB3" s="291"/>
      <c r="CF3" s="292"/>
      <c r="CG3" s="292"/>
      <c r="CH3" s="292"/>
      <c r="CI3" s="292"/>
      <c r="CJ3" s="292"/>
      <c r="CK3" s="292"/>
      <c r="CL3" s="292"/>
      <c r="CM3" s="292"/>
      <c r="CN3" s="292"/>
      <c r="CO3" s="292"/>
      <c r="CP3" s="292"/>
      <c r="CQ3" s="292"/>
      <c r="CR3" s="292"/>
      <c r="CS3" s="292"/>
      <c r="CT3" s="292"/>
      <c r="CU3" s="292"/>
      <c r="CV3" s="292"/>
      <c r="CW3" s="292"/>
      <c r="CX3" s="777" t="s">
        <v>346</v>
      </c>
      <c r="CY3" s="777"/>
      <c r="CZ3" s="777"/>
      <c r="DA3" s="777"/>
      <c r="DB3" s="777"/>
      <c r="DC3" s="777"/>
      <c r="DD3" s="777"/>
      <c r="DE3" s="777"/>
      <c r="DF3" s="777"/>
      <c r="DG3" s="293"/>
      <c r="DH3" s="292"/>
      <c r="DI3" s="294"/>
      <c r="DJ3" s="294"/>
      <c r="DK3" s="294"/>
      <c r="DL3" s="294"/>
    </row>
    <row r="4" spans="1:116" s="10" customFormat="1" ht="15.75" x14ac:dyDescent="0.2">
      <c r="B4" s="244" t="s">
        <v>347</v>
      </c>
      <c r="C4" s="295" t="s">
        <v>284</v>
      </c>
      <c r="D4" s="296"/>
      <c r="AD4" s="18"/>
      <c r="AO4" s="292" t="s">
        <v>348</v>
      </c>
      <c r="AP4" s="297" t="s">
        <v>349</v>
      </c>
      <c r="AQ4" s="292"/>
      <c r="AR4" s="292"/>
      <c r="AS4" s="292"/>
      <c r="AT4" s="292"/>
      <c r="AU4" s="292"/>
      <c r="AV4" s="292"/>
      <c r="AW4" s="292"/>
      <c r="CO4" s="292"/>
      <c r="CP4" s="292"/>
      <c r="CQ4" s="292"/>
      <c r="CR4" s="292"/>
      <c r="CS4" s="292"/>
      <c r="CT4" s="292"/>
      <c r="CU4" s="292"/>
      <c r="CV4" s="292"/>
      <c r="CW4" s="292"/>
      <c r="CX4" s="777"/>
      <c r="CY4" s="777"/>
      <c r="CZ4" s="777"/>
      <c r="DA4" s="777"/>
      <c r="DB4" s="777"/>
      <c r="DC4" s="777"/>
      <c r="DD4" s="777"/>
      <c r="DE4" s="777"/>
      <c r="DF4" s="777"/>
      <c r="DG4" s="293"/>
      <c r="DH4" s="292"/>
      <c r="DI4" s="294"/>
      <c r="DJ4" s="294"/>
      <c r="DK4" s="294"/>
      <c r="DL4" s="294"/>
    </row>
    <row r="5" spans="1:116" s="10" customFormat="1" ht="14.25" x14ac:dyDescent="0.2">
      <c r="AD5" s="18"/>
      <c r="AO5" s="292" t="s">
        <v>350</v>
      </c>
      <c r="AP5" s="292"/>
      <c r="AQ5" s="292">
        <v>35950</v>
      </c>
      <c r="AR5" s="292" t="s">
        <v>351</v>
      </c>
      <c r="AS5" s="292"/>
      <c r="AT5" s="292"/>
      <c r="AU5" s="292"/>
      <c r="AV5" s="292"/>
      <c r="AW5" s="292"/>
      <c r="CO5" s="292"/>
      <c r="CP5" s="292"/>
      <c r="CQ5" s="292"/>
      <c r="CR5" s="292"/>
      <c r="CS5" s="292"/>
      <c r="CT5" s="292"/>
      <c r="CU5" s="292"/>
      <c r="CV5" s="292"/>
      <c r="CW5" s="292"/>
      <c r="CX5" s="777"/>
      <c r="CY5" s="777"/>
      <c r="CZ5" s="777"/>
      <c r="DA5" s="777"/>
      <c r="DB5" s="777"/>
      <c r="DC5" s="777"/>
      <c r="DD5" s="777"/>
      <c r="DE5" s="777"/>
      <c r="DF5" s="777"/>
      <c r="DG5" s="293"/>
      <c r="DH5" s="292"/>
      <c r="DI5" s="294"/>
      <c r="DJ5" s="294"/>
      <c r="DK5" s="294"/>
      <c r="DL5" s="294"/>
    </row>
    <row r="6" spans="1:116" s="10" customFormat="1" ht="15.75" customHeight="1" x14ac:dyDescent="0.2">
      <c r="B6" s="277"/>
      <c r="C6" s="778" t="s">
        <v>56</v>
      </c>
      <c r="D6" s="779"/>
      <c r="E6" s="779"/>
      <c r="F6" s="779"/>
      <c r="G6" s="780"/>
      <c r="H6" s="781" t="s">
        <v>290</v>
      </c>
      <c r="I6" s="781"/>
      <c r="J6" s="781"/>
      <c r="K6" s="778" t="s">
        <v>52</v>
      </c>
      <c r="L6" s="780"/>
      <c r="M6" s="782" t="s">
        <v>105</v>
      </c>
      <c r="N6" s="782"/>
      <c r="O6" s="782"/>
      <c r="P6" s="782"/>
      <c r="Q6" s="782"/>
      <c r="R6" s="782"/>
      <c r="S6" s="782"/>
      <c r="T6" s="782"/>
      <c r="U6" s="782"/>
      <c r="AD6" s="18"/>
      <c r="AO6" s="292"/>
      <c r="AP6" s="292" t="s">
        <v>352</v>
      </c>
      <c r="AQ6" s="292">
        <v>4.1867999999999999</v>
      </c>
      <c r="AR6" s="292" t="s">
        <v>353</v>
      </c>
      <c r="AS6" s="292"/>
      <c r="AT6" s="292"/>
      <c r="AU6" s="292"/>
      <c r="AV6" s="292"/>
      <c r="AW6" s="292"/>
      <c r="CO6" s="292"/>
      <c r="CP6" s="292"/>
      <c r="CQ6" s="292"/>
      <c r="CR6" s="292"/>
      <c r="CS6" s="292"/>
      <c r="CT6" s="292"/>
      <c r="CU6" s="292"/>
      <c r="CV6" s="292"/>
      <c r="CW6" s="292"/>
      <c r="CX6" s="777"/>
      <c r="CY6" s="777"/>
      <c r="CZ6" s="777"/>
      <c r="DA6" s="777"/>
      <c r="DB6" s="777"/>
      <c r="DC6" s="777"/>
      <c r="DD6" s="777"/>
      <c r="DE6" s="777"/>
      <c r="DF6" s="777"/>
      <c r="DG6" s="293"/>
      <c r="DH6" s="292"/>
      <c r="DI6" s="294"/>
      <c r="DJ6" s="294"/>
      <c r="DK6" s="294"/>
      <c r="DL6" s="294"/>
    </row>
    <row r="7" spans="1:116" s="10" customFormat="1" ht="15.75" customHeight="1" x14ac:dyDescent="0.2">
      <c r="C7" s="634" t="s">
        <v>291</v>
      </c>
      <c r="D7" s="634" t="s">
        <v>53</v>
      </c>
      <c r="E7" s="634" t="s">
        <v>54</v>
      </c>
      <c r="F7" s="634" t="s">
        <v>86</v>
      </c>
      <c r="G7" s="634" t="s">
        <v>292</v>
      </c>
      <c r="H7" s="634" t="s">
        <v>144</v>
      </c>
      <c r="I7" s="634" t="s">
        <v>0</v>
      </c>
      <c r="J7" s="634" t="s">
        <v>293</v>
      </c>
      <c r="K7" s="634" t="s">
        <v>45</v>
      </c>
      <c r="L7" s="634" t="s">
        <v>166</v>
      </c>
      <c r="M7" s="634" t="s">
        <v>294</v>
      </c>
      <c r="N7" s="634" t="s">
        <v>295</v>
      </c>
      <c r="O7" s="634" t="s">
        <v>296</v>
      </c>
      <c r="P7" s="634" t="s">
        <v>297</v>
      </c>
      <c r="Q7" s="634" t="s">
        <v>298</v>
      </c>
      <c r="R7" s="634" t="s">
        <v>299</v>
      </c>
      <c r="S7" s="634" t="s">
        <v>318</v>
      </c>
      <c r="T7" s="634" t="s">
        <v>300</v>
      </c>
      <c r="U7" s="634" t="s">
        <v>301</v>
      </c>
      <c r="X7" s="68" t="s">
        <v>288</v>
      </c>
      <c r="Y7" s="68" t="s">
        <v>289</v>
      </c>
      <c r="AD7" s="18"/>
      <c r="AO7" s="292"/>
      <c r="AP7" s="292"/>
      <c r="AQ7" s="292"/>
      <c r="AR7" s="292"/>
      <c r="AS7" s="292"/>
      <c r="AT7" s="292"/>
      <c r="AU7" s="292"/>
      <c r="AV7" s="292"/>
      <c r="AW7" s="292"/>
      <c r="CO7" s="292"/>
      <c r="CP7" s="292"/>
      <c r="CQ7" s="292"/>
      <c r="CR7" s="292"/>
      <c r="CS7" s="292"/>
      <c r="CT7" s="292"/>
      <c r="CU7" s="292"/>
      <c r="CV7" s="292"/>
      <c r="CW7" s="292"/>
      <c r="CX7" s="777"/>
      <c r="CY7" s="777"/>
      <c r="CZ7" s="777"/>
      <c r="DA7" s="777"/>
      <c r="DB7" s="777"/>
      <c r="DC7" s="777"/>
      <c r="DD7" s="777"/>
      <c r="DE7" s="777"/>
      <c r="DF7" s="777"/>
      <c r="DG7" s="293"/>
      <c r="DH7" s="292"/>
      <c r="DI7" s="294"/>
      <c r="DJ7" s="294"/>
      <c r="DK7" s="294"/>
      <c r="DL7" s="294"/>
    </row>
    <row r="8" spans="1:116" s="10" customFormat="1" ht="51" customHeight="1" x14ac:dyDescent="0.2">
      <c r="C8" s="783"/>
      <c r="D8" s="783"/>
      <c r="E8" s="783"/>
      <c r="F8" s="783"/>
      <c r="G8" s="783"/>
      <c r="H8" s="783"/>
      <c r="I8" s="783"/>
      <c r="J8" s="783"/>
      <c r="K8" s="783"/>
      <c r="L8" s="783"/>
      <c r="M8" s="783"/>
      <c r="N8" s="783"/>
      <c r="O8" s="783"/>
      <c r="P8" s="783"/>
      <c r="Q8" s="783"/>
      <c r="R8" s="783"/>
      <c r="S8" s="783"/>
      <c r="T8" s="783"/>
      <c r="U8" s="783"/>
      <c r="X8" s="68" t="s">
        <v>287</v>
      </c>
      <c r="Y8" s="68" t="s">
        <v>286</v>
      </c>
      <c r="AA8" s="298" t="s">
        <v>354</v>
      </c>
      <c r="AB8" s="292" t="s">
        <v>355</v>
      </c>
      <c r="AC8" s="292"/>
      <c r="AD8" s="292"/>
      <c r="AO8" s="299" t="s">
        <v>356</v>
      </c>
      <c r="AP8" s="299" t="s">
        <v>172</v>
      </c>
      <c r="AQ8" s="786" t="s">
        <v>357</v>
      </c>
      <c r="AR8" s="787"/>
      <c r="AS8" s="300" t="s">
        <v>358</v>
      </c>
      <c r="AT8" s="299" t="s">
        <v>2</v>
      </c>
      <c r="AU8" s="301" t="s">
        <v>359</v>
      </c>
      <c r="AV8" s="301" t="s">
        <v>360</v>
      </c>
      <c r="AW8" s="292"/>
      <c r="CO8" s="292"/>
      <c r="CP8" s="292"/>
      <c r="CQ8" s="292"/>
      <c r="CR8" s="292"/>
      <c r="CS8" s="292"/>
      <c r="CT8" s="292"/>
      <c r="CU8" s="292"/>
      <c r="CV8" s="292"/>
      <c r="CW8" s="292"/>
      <c r="CX8" s="293" t="s">
        <v>361</v>
      </c>
      <c r="CY8" s="293" t="s">
        <v>362</v>
      </c>
      <c r="CZ8" s="293"/>
      <c r="DA8" s="293"/>
      <c r="DB8" s="293"/>
      <c r="DC8" s="293"/>
      <c r="DD8" s="292"/>
      <c r="DE8" s="292"/>
      <c r="DF8" s="293"/>
      <c r="DG8" s="293"/>
      <c r="DH8" s="292"/>
      <c r="DI8" s="294"/>
      <c r="DJ8" s="294"/>
      <c r="DK8" s="294"/>
      <c r="DL8" s="294"/>
    </row>
    <row r="9" spans="1:116" s="10" customFormat="1" ht="31.5" x14ac:dyDescent="0.25">
      <c r="C9" s="26">
        <v>1</v>
      </c>
      <c r="D9" s="302"/>
      <c r="E9" s="39"/>
      <c r="F9" s="39"/>
      <c r="G9" s="28"/>
      <c r="H9" s="38" t="s">
        <v>285</v>
      </c>
      <c r="I9" s="267">
        <v>3850000</v>
      </c>
      <c r="J9" s="26" t="s">
        <v>302</v>
      </c>
      <c r="K9" s="268">
        <v>20.82191780821918</v>
      </c>
      <c r="L9" s="267">
        <f>K9*365</f>
        <v>7600.0000000000009</v>
      </c>
      <c r="M9" s="267">
        <v>6000</v>
      </c>
      <c r="N9" s="264">
        <v>7</v>
      </c>
      <c r="O9" s="265">
        <f>AV9</f>
        <v>660.05063533008502</v>
      </c>
      <c r="P9" s="263">
        <v>20</v>
      </c>
      <c r="Q9" s="265">
        <f>AV10</f>
        <v>20.05350148084456</v>
      </c>
      <c r="R9" s="269">
        <f>AQ5/AQ6</f>
        <v>8586.5099837584785</v>
      </c>
      <c r="S9" s="46">
        <f>(((M9*L9)*(O9-Q9)))/(I9*R9)</f>
        <v>0.8828063797120822</v>
      </c>
      <c r="T9" s="47">
        <f>M9*(O9-Q9)</f>
        <v>3839982.8030954427</v>
      </c>
      <c r="U9" s="47">
        <f>T9/S9</f>
        <v>4349745.1891408078</v>
      </c>
      <c r="X9" s="68" t="s">
        <v>285</v>
      </c>
      <c r="Y9" s="68" t="s">
        <v>286</v>
      </c>
      <c r="AA9" s="298"/>
      <c r="AB9" s="303" t="s">
        <v>363</v>
      </c>
      <c r="AC9" s="292"/>
      <c r="AD9" s="292"/>
      <c r="AO9" s="304" t="s">
        <v>295</v>
      </c>
      <c r="AP9" s="305">
        <v>7</v>
      </c>
      <c r="AQ9" s="306">
        <v>0.98066500000000001</v>
      </c>
      <c r="AR9" s="305" t="s">
        <v>364</v>
      </c>
      <c r="AS9" s="307">
        <f>AP9*AQ9</f>
        <v>6.864655</v>
      </c>
      <c r="AT9" s="305" t="s">
        <v>364</v>
      </c>
      <c r="AU9" s="308">
        <v>2763.5</v>
      </c>
      <c r="AV9" s="309">
        <f>AU9/$AQ$6</f>
        <v>660.05063533008502</v>
      </c>
      <c r="AW9" s="298"/>
      <c r="CO9" s="298"/>
      <c r="CP9" s="298"/>
      <c r="CQ9" s="298"/>
      <c r="CR9" s="298"/>
      <c r="CS9" s="298"/>
      <c r="CT9" s="298"/>
      <c r="CU9" s="298"/>
      <c r="CV9" s="298"/>
      <c r="CW9" s="298"/>
      <c r="CX9" s="293"/>
      <c r="CY9" s="11" t="s">
        <v>365</v>
      </c>
      <c r="CZ9" s="293"/>
      <c r="DA9" s="293"/>
      <c r="DB9" s="293"/>
      <c r="DC9" s="293"/>
      <c r="DD9" s="292"/>
      <c r="DE9" s="292"/>
      <c r="DF9" s="293"/>
      <c r="DG9" s="293"/>
      <c r="DH9" s="298"/>
      <c r="DI9" s="294"/>
      <c r="DJ9" s="294"/>
      <c r="DK9" s="294"/>
      <c r="DL9" s="294"/>
    </row>
    <row r="10" spans="1:116" s="10" customFormat="1" ht="15.75" x14ac:dyDescent="0.2">
      <c r="C10" s="26">
        <v>2</v>
      </c>
      <c r="D10" s="266"/>
      <c r="E10" s="27"/>
      <c r="F10" s="27"/>
      <c r="G10" s="27"/>
      <c r="H10" s="38" t="s">
        <v>287</v>
      </c>
      <c r="I10" s="266"/>
      <c r="J10" s="26" t="str">
        <f t="shared" ref="J10:J11" si="0">VLOOKUP(H10,$X$7:$Y$11,2,FALSE)</f>
        <v>Gal</v>
      </c>
      <c r="K10" s="27"/>
      <c r="L10" s="27"/>
      <c r="M10" s="27"/>
      <c r="N10" s="27"/>
      <c r="O10" s="27"/>
      <c r="P10" s="27"/>
      <c r="Q10" s="27"/>
      <c r="R10" s="27"/>
      <c r="S10" s="27"/>
      <c r="T10" s="27"/>
      <c r="U10" s="27"/>
      <c r="X10" s="68" t="s">
        <v>366</v>
      </c>
      <c r="Y10" s="68" t="s">
        <v>286</v>
      </c>
      <c r="AA10" s="298" t="s">
        <v>367</v>
      </c>
      <c r="AB10" s="292" t="s">
        <v>368</v>
      </c>
      <c r="AC10" s="292"/>
      <c r="AD10" s="292"/>
      <c r="AO10" s="304" t="s">
        <v>297</v>
      </c>
      <c r="AP10" s="305">
        <v>20</v>
      </c>
      <c r="AQ10" s="310"/>
      <c r="AR10" s="310"/>
      <c r="AS10" s="307">
        <f>AP10</f>
        <v>20</v>
      </c>
      <c r="AT10" s="305" t="s">
        <v>369</v>
      </c>
      <c r="AU10" s="308">
        <v>83.96</v>
      </c>
      <c r="AV10" s="309">
        <f>AU10/$AQ$6</f>
        <v>20.05350148084456</v>
      </c>
      <c r="AW10" s="292"/>
      <c r="CO10" s="292"/>
      <c r="CP10" s="292"/>
      <c r="CQ10" s="292"/>
      <c r="CR10" s="292"/>
      <c r="CS10" s="292"/>
      <c r="CT10" s="292"/>
      <c r="CU10" s="292"/>
      <c r="CV10" s="292"/>
      <c r="CW10" s="292"/>
      <c r="CX10" s="293"/>
      <c r="CY10" s="293"/>
      <c r="CZ10" s="293"/>
      <c r="DA10" s="293"/>
      <c r="DB10" s="293"/>
      <c r="DC10" s="293"/>
      <c r="DD10" s="293"/>
      <c r="DE10" s="293"/>
      <c r="DF10" s="293"/>
      <c r="DG10" s="293"/>
      <c r="DH10" s="292"/>
      <c r="DI10" s="294"/>
      <c r="DJ10" s="294"/>
      <c r="DK10" s="294"/>
      <c r="DL10" s="294"/>
    </row>
    <row r="11" spans="1:116" s="10" customFormat="1" ht="31.5" x14ac:dyDescent="0.2">
      <c r="C11" s="26">
        <v>3</v>
      </c>
      <c r="D11" s="266"/>
      <c r="E11" s="27"/>
      <c r="F11" s="27"/>
      <c r="G11" s="27"/>
      <c r="H11" s="38" t="s">
        <v>288</v>
      </c>
      <c r="I11" s="266"/>
      <c r="J11" s="26" t="str">
        <f t="shared" si="0"/>
        <v>Kw.h</v>
      </c>
      <c r="K11" s="27"/>
      <c r="L11" s="27"/>
      <c r="M11" s="27"/>
      <c r="N11" s="27"/>
      <c r="O11" s="27"/>
      <c r="P11" s="27"/>
      <c r="Q11" s="27"/>
      <c r="R11" s="27"/>
      <c r="S11" s="27"/>
      <c r="T11" s="27"/>
      <c r="U11" s="27"/>
      <c r="X11" s="68" t="s">
        <v>370</v>
      </c>
      <c r="Y11" s="68" t="s">
        <v>371</v>
      </c>
      <c r="AA11" s="298"/>
      <c r="AB11" s="297" t="s">
        <v>372</v>
      </c>
      <c r="AC11" s="292"/>
      <c r="AD11" s="292"/>
      <c r="AO11" s="292"/>
      <c r="AP11" s="292"/>
      <c r="AQ11" s="292"/>
      <c r="AR11" s="292"/>
      <c r="AS11" s="292"/>
      <c r="AT11" s="292"/>
      <c r="AU11" s="292"/>
      <c r="AV11" s="292"/>
      <c r="AW11" s="292"/>
      <c r="CO11" s="292"/>
      <c r="CP11" s="292"/>
      <c r="CQ11" s="292"/>
      <c r="CR11" s="292"/>
      <c r="CS11" s="292"/>
      <c r="CT11" s="292"/>
      <c r="CU11" s="292"/>
      <c r="CV11" s="292"/>
      <c r="CW11" s="292"/>
      <c r="CX11" s="292"/>
      <c r="CY11" s="292"/>
      <c r="CZ11" s="292"/>
      <c r="DA11" s="292"/>
      <c r="DB11" s="292"/>
      <c r="DC11" s="292"/>
      <c r="DD11" s="292"/>
      <c r="DE11" s="292"/>
      <c r="DF11" s="292"/>
      <c r="DG11" s="292"/>
      <c r="DH11" s="292"/>
      <c r="DI11" s="294"/>
      <c r="DJ11" s="294"/>
      <c r="DK11" s="294"/>
      <c r="DL11" s="294"/>
    </row>
    <row r="12" spans="1:116" s="10" customFormat="1" ht="14.25" x14ac:dyDescent="0.2">
      <c r="D12" s="22"/>
      <c r="E12" s="22"/>
      <c r="F12" s="22"/>
      <c r="G12" s="22"/>
      <c r="H12" s="22"/>
      <c r="I12" s="22"/>
      <c r="J12" s="22"/>
      <c r="P12" s="18"/>
      <c r="T12" s="22"/>
      <c r="AC12" s="18"/>
      <c r="AO12" s="292"/>
      <c r="AP12" s="292"/>
      <c r="AQ12" s="292"/>
      <c r="AR12" s="292"/>
      <c r="AS12" s="292"/>
      <c r="AT12" s="292"/>
      <c r="AU12" s="292"/>
      <c r="AV12" s="292"/>
      <c r="AW12" s="292"/>
      <c r="CO12" s="292"/>
      <c r="CP12" s="292"/>
      <c r="CQ12" s="292"/>
      <c r="CR12" s="292"/>
      <c r="CS12" s="292"/>
      <c r="CT12" s="292"/>
      <c r="CU12" s="292"/>
      <c r="CV12" s="292"/>
      <c r="CW12" s="292"/>
      <c r="CX12" s="292"/>
      <c r="CY12" s="292"/>
      <c r="CZ12" s="292"/>
      <c r="DA12" s="292"/>
      <c r="DB12" s="292"/>
      <c r="DC12" s="292"/>
      <c r="DD12" s="292"/>
      <c r="DE12" s="292"/>
      <c r="DF12" s="292"/>
      <c r="DG12" s="292"/>
      <c r="DH12" s="292"/>
      <c r="DI12" s="294"/>
      <c r="DJ12" s="294"/>
      <c r="DK12" s="294"/>
      <c r="DL12" s="294"/>
    </row>
    <row r="13" spans="1:116" s="10" customFormat="1" ht="14.25" x14ac:dyDescent="0.2">
      <c r="C13" s="22"/>
      <c r="D13" s="22"/>
      <c r="E13" s="22"/>
      <c r="F13" s="22"/>
      <c r="G13" s="22"/>
      <c r="H13" s="22"/>
      <c r="I13" s="22"/>
      <c r="J13" s="22"/>
      <c r="K13" s="22"/>
      <c r="L13" s="22"/>
      <c r="M13" s="22"/>
      <c r="N13" s="22"/>
      <c r="O13" s="22"/>
      <c r="P13" s="22"/>
      <c r="Q13" s="22"/>
      <c r="T13" s="22"/>
      <c r="AC13" s="18"/>
      <c r="AO13" s="292"/>
      <c r="AP13" s="292"/>
      <c r="AQ13" s="292"/>
      <c r="AR13" s="292"/>
      <c r="AS13" s="292"/>
      <c r="AT13" s="292"/>
      <c r="AU13" s="292"/>
      <c r="AV13" s="292"/>
      <c r="AW13" s="292"/>
      <c r="CO13" s="292"/>
      <c r="CP13" s="292"/>
      <c r="CQ13" s="292"/>
      <c r="CR13" s="292"/>
      <c r="CS13" s="292"/>
      <c r="CT13" s="292"/>
      <c r="CU13" s="292"/>
      <c r="CV13" s="292"/>
      <c r="CW13" s="292"/>
      <c r="CX13" s="293"/>
      <c r="CY13" s="293"/>
      <c r="CZ13" s="293"/>
      <c r="DA13" s="293"/>
      <c r="DB13" s="293"/>
      <c r="DC13" s="293"/>
      <c r="DD13" s="292"/>
      <c r="DE13" s="292"/>
      <c r="DF13" s="292"/>
      <c r="DG13" s="292"/>
      <c r="DH13" s="292"/>
      <c r="DI13" s="294"/>
      <c r="DJ13" s="294"/>
      <c r="DK13" s="294"/>
      <c r="DL13" s="294"/>
    </row>
    <row r="14" spans="1:116" s="10" customFormat="1" ht="14.25" x14ac:dyDescent="0.2">
      <c r="E14" s="22"/>
      <c r="F14" s="22"/>
      <c r="G14" s="22"/>
      <c r="H14" s="22"/>
      <c r="I14" s="22"/>
      <c r="J14" s="22"/>
      <c r="K14" s="22"/>
      <c r="L14" s="22"/>
      <c r="M14" s="22"/>
      <c r="N14" s="22"/>
      <c r="O14" s="22"/>
      <c r="P14" s="22"/>
      <c r="Q14" s="22"/>
      <c r="T14" s="22"/>
      <c r="AD14" s="18"/>
      <c r="AO14" s="292" t="s">
        <v>373</v>
      </c>
      <c r="AP14" s="292"/>
      <c r="AQ14" s="292"/>
      <c r="AR14" s="292"/>
      <c r="AS14" s="292"/>
      <c r="AT14" s="292"/>
      <c r="AU14" s="292"/>
      <c r="AV14" s="292"/>
      <c r="AW14" s="292"/>
      <c r="CO14" s="292"/>
      <c r="CP14" s="292"/>
      <c r="CQ14" s="292"/>
      <c r="CR14" s="292"/>
      <c r="CS14" s="292"/>
      <c r="CT14" s="292"/>
      <c r="CU14" s="292"/>
      <c r="CV14" s="292"/>
      <c r="CW14" s="292"/>
      <c r="CX14" s="293"/>
      <c r="CY14" s="293"/>
      <c r="CZ14" s="293"/>
      <c r="DA14" s="293"/>
      <c r="DB14" s="293"/>
      <c r="DC14" s="293"/>
      <c r="DD14" s="292"/>
      <c r="DE14" s="292"/>
      <c r="DF14" s="292"/>
      <c r="DG14" s="292"/>
      <c r="DH14" s="292"/>
      <c r="DI14" s="294"/>
      <c r="DJ14" s="294"/>
      <c r="DK14" s="294"/>
      <c r="DL14" s="294"/>
    </row>
    <row r="15" spans="1:116" s="10" customFormat="1" ht="14.25" x14ac:dyDescent="0.2">
      <c r="C15" s="22"/>
      <c r="D15" s="22"/>
      <c r="E15" s="22"/>
      <c r="F15" s="22"/>
      <c r="G15" s="22"/>
      <c r="H15" s="22"/>
      <c r="I15" s="22"/>
      <c r="J15" s="22"/>
      <c r="K15" s="22"/>
      <c r="L15" s="22"/>
      <c r="M15" s="22"/>
      <c r="N15" s="22"/>
      <c r="O15" s="22"/>
      <c r="P15" s="22"/>
      <c r="Q15" s="22"/>
      <c r="R15" s="52"/>
      <c r="T15" s="22"/>
      <c r="AD15" s="18"/>
      <c r="AO15" s="292"/>
      <c r="AP15" s="292"/>
      <c r="AQ15" s="292"/>
      <c r="AR15" s="292"/>
      <c r="AS15" s="292"/>
      <c r="AT15" s="292"/>
      <c r="AU15" s="292"/>
      <c r="AV15" s="292"/>
      <c r="AW15" s="292"/>
      <c r="CO15" s="292"/>
      <c r="CP15" s="292"/>
      <c r="CQ15" s="292"/>
      <c r="CR15" s="292"/>
      <c r="CS15" s="292"/>
      <c r="CT15" s="292"/>
      <c r="CU15" s="292"/>
      <c r="CV15" s="292"/>
      <c r="CW15" s="292"/>
      <c r="CX15" s="293"/>
      <c r="CY15" s="293"/>
      <c r="CZ15" s="293"/>
      <c r="DA15" s="293"/>
      <c r="DB15" s="293"/>
      <c r="DC15" s="293"/>
      <c r="DD15" s="292"/>
      <c r="DE15" s="292"/>
      <c r="DF15" s="292"/>
      <c r="DG15" s="292"/>
      <c r="DH15" s="292"/>
      <c r="DI15" s="294"/>
      <c r="DJ15" s="294"/>
      <c r="DK15" s="294"/>
      <c r="DL15" s="294"/>
    </row>
    <row r="16" spans="1:116" s="10" customFormat="1" ht="75" x14ac:dyDescent="0.2">
      <c r="C16" s="22"/>
      <c r="D16" s="22"/>
      <c r="E16" s="22"/>
      <c r="F16" s="22"/>
      <c r="G16" s="22"/>
      <c r="H16" s="22"/>
      <c r="I16" s="22"/>
      <c r="J16" s="22"/>
      <c r="K16" s="22"/>
      <c r="L16" s="22"/>
      <c r="M16" s="22"/>
      <c r="N16" s="22"/>
      <c r="O16" s="22"/>
      <c r="P16" s="22"/>
      <c r="Q16" s="22"/>
      <c r="R16" s="22"/>
      <c r="T16" s="22"/>
      <c r="AD16" s="18"/>
      <c r="AO16" s="300" t="s">
        <v>374</v>
      </c>
      <c r="AP16" s="300" t="s">
        <v>375</v>
      </c>
      <c r="AQ16" s="300" t="s">
        <v>376</v>
      </c>
      <c r="AR16" s="292"/>
      <c r="AS16" s="292"/>
      <c r="AT16" s="292"/>
      <c r="AU16" s="292"/>
      <c r="AV16" s="292"/>
      <c r="AW16" s="292"/>
      <c r="CO16" s="292"/>
      <c r="CP16" s="292"/>
      <c r="CQ16" s="292"/>
      <c r="CR16" s="292"/>
      <c r="CS16" s="292"/>
      <c r="CT16" s="292"/>
      <c r="CU16" s="292"/>
      <c r="CV16" s="292"/>
      <c r="CW16" s="292"/>
      <c r="CX16" s="293"/>
      <c r="CY16" s="293"/>
      <c r="CZ16" s="293"/>
      <c r="DA16" s="293"/>
      <c r="DB16" s="293"/>
      <c r="DC16" s="293"/>
      <c r="DD16" s="292"/>
      <c r="DE16" s="292"/>
      <c r="DF16" s="292"/>
      <c r="DG16" s="292"/>
      <c r="DH16" s="292"/>
      <c r="DI16" s="294"/>
      <c r="DJ16" s="294"/>
      <c r="DK16" s="294"/>
      <c r="DL16" s="294"/>
    </row>
    <row r="17" spans="3:116" s="10" customFormat="1" ht="14.25" x14ac:dyDescent="0.2">
      <c r="C17" s="22"/>
      <c r="D17" s="22"/>
      <c r="E17" s="22"/>
      <c r="F17" s="22"/>
      <c r="G17" s="22"/>
      <c r="H17" s="22"/>
      <c r="I17" s="22"/>
      <c r="J17" s="22"/>
      <c r="K17" s="22"/>
      <c r="L17" s="22"/>
      <c r="M17" s="22"/>
      <c r="N17" s="22"/>
      <c r="O17" s="22"/>
      <c r="P17" s="22"/>
      <c r="Q17" s="22"/>
      <c r="R17" s="22"/>
      <c r="T17" s="22"/>
      <c r="AD17" s="18"/>
      <c r="AO17" s="311" t="s">
        <v>377</v>
      </c>
      <c r="AP17" s="305">
        <v>100000</v>
      </c>
      <c r="AQ17" s="305">
        <v>81.7</v>
      </c>
      <c r="AR17" s="292"/>
      <c r="AS17" s="292"/>
      <c r="AT17" s="292"/>
      <c r="AU17" s="292"/>
      <c r="AV17" s="292"/>
      <c r="AW17" s="292"/>
      <c r="CO17" s="292"/>
      <c r="CP17" s="292"/>
      <c r="CQ17" s="292"/>
      <c r="CR17" s="292"/>
      <c r="CS17" s="292"/>
      <c r="CT17" s="292"/>
      <c r="CU17" s="292"/>
      <c r="CV17" s="292"/>
      <c r="CW17" s="292"/>
      <c r="CX17" s="292"/>
      <c r="CY17" s="292"/>
      <c r="CZ17" s="292"/>
      <c r="DA17" s="292"/>
      <c r="DB17" s="292"/>
      <c r="DC17" s="292"/>
      <c r="DD17" s="292"/>
      <c r="DE17" s="292"/>
      <c r="DF17" s="292"/>
      <c r="DG17" s="292"/>
      <c r="DH17" s="292"/>
      <c r="DI17" s="294"/>
      <c r="DJ17" s="294"/>
      <c r="DK17" s="294"/>
      <c r="DL17" s="294"/>
    </row>
    <row r="18" spans="3:116" s="10" customFormat="1" ht="14.25" x14ac:dyDescent="0.2">
      <c r="C18" s="22"/>
      <c r="D18" s="22"/>
      <c r="E18" s="22"/>
      <c r="F18" s="22"/>
      <c r="G18" s="22"/>
      <c r="H18" s="22"/>
      <c r="I18" s="22"/>
      <c r="J18" s="22"/>
      <c r="K18" s="22"/>
      <c r="L18" s="22"/>
      <c r="M18" s="22"/>
      <c r="N18" s="22"/>
      <c r="O18" s="22"/>
      <c r="P18" s="22"/>
      <c r="Q18" s="22"/>
      <c r="R18" s="22"/>
      <c r="T18" s="22"/>
      <c r="AD18" s="18"/>
      <c r="AO18" s="311" t="s">
        <v>378</v>
      </c>
      <c r="AP18" s="305">
        <v>1030</v>
      </c>
      <c r="AQ18" s="305">
        <v>81.7</v>
      </c>
      <c r="AR18" s="292"/>
      <c r="AS18" s="292"/>
      <c r="AT18" s="292"/>
      <c r="AU18" s="292"/>
      <c r="AV18" s="292"/>
      <c r="AW18" s="292"/>
      <c r="CO18" s="292"/>
      <c r="CP18" s="292"/>
      <c r="CQ18" s="292"/>
      <c r="CR18" s="292"/>
      <c r="CS18" s="292"/>
      <c r="CT18" s="292"/>
      <c r="CU18" s="292"/>
      <c r="CV18" s="292"/>
      <c r="CW18" s="292"/>
      <c r="CX18" s="292"/>
      <c r="CY18" s="292"/>
      <c r="CZ18" s="292"/>
      <c r="DA18" s="292"/>
      <c r="DB18" s="292"/>
      <c r="DC18" s="292"/>
      <c r="DD18" s="292"/>
      <c r="DE18" s="292"/>
      <c r="DF18" s="292"/>
      <c r="DG18" s="292"/>
      <c r="DH18" s="292"/>
      <c r="DI18" s="294"/>
      <c r="DJ18" s="294"/>
      <c r="DK18" s="294"/>
      <c r="DL18" s="294"/>
    </row>
    <row r="19" spans="3:116" s="10" customFormat="1" ht="14.25" x14ac:dyDescent="0.2">
      <c r="C19" s="22"/>
      <c r="D19" s="22"/>
      <c r="E19" s="22"/>
      <c r="F19" s="22"/>
      <c r="G19" s="22"/>
      <c r="H19" s="22"/>
      <c r="I19" s="22"/>
      <c r="J19" s="22"/>
      <c r="K19" s="22"/>
      <c r="L19" s="22"/>
      <c r="M19" s="22"/>
      <c r="N19" s="22"/>
      <c r="O19" s="22"/>
      <c r="P19" s="22"/>
      <c r="Q19" s="22"/>
      <c r="R19" s="22"/>
      <c r="T19" s="22"/>
      <c r="AD19" s="18"/>
      <c r="AO19" s="311" t="s">
        <v>379</v>
      </c>
      <c r="AP19" s="305">
        <v>138700</v>
      </c>
      <c r="AQ19" s="305">
        <v>84.6</v>
      </c>
      <c r="AR19" s="292"/>
      <c r="AS19" s="292"/>
      <c r="AT19" s="292"/>
      <c r="AU19" s="292"/>
      <c r="AV19" s="292"/>
      <c r="AW19" s="292"/>
      <c r="CO19" s="292"/>
      <c r="CP19" s="292"/>
      <c r="CQ19" s="292"/>
      <c r="CR19" s="292"/>
      <c r="CS19" s="292"/>
      <c r="CT19" s="292"/>
      <c r="CU19" s="292"/>
      <c r="CV19" s="292"/>
      <c r="CW19" s="292"/>
      <c r="CX19" s="292"/>
      <c r="CY19" s="292"/>
      <c r="CZ19" s="292"/>
      <c r="DA19" s="292"/>
      <c r="DB19" s="292"/>
      <c r="DC19" s="292"/>
      <c r="DD19" s="292"/>
      <c r="DE19" s="292"/>
      <c r="DF19" s="292"/>
      <c r="DG19" s="292"/>
      <c r="DH19" s="292"/>
      <c r="DI19" s="294"/>
      <c r="DJ19" s="294"/>
      <c r="DK19" s="294"/>
      <c r="DL19" s="294"/>
    </row>
    <row r="20" spans="3:116" s="10" customFormat="1" ht="14.25" x14ac:dyDescent="0.2">
      <c r="C20" s="22"/>
      <c r="D20" s="22"/>
      <c r="E20" s="22"/>
      <c r="F20" s="22"/>
      <c r="G20" s="22"/>
      <c r="H20" s="22"/>
      <c r="I20" s="22"/>
      <c r="J20" s="22"/>
      <c r="K20" s="22"/>
      <c r="L20" s="22"/>
      <c r="M20" s="22"/>
      <c r="N20" s="22"/>
      <c r="O20" s="22"/>
      <c r="P20" s="22"/>
      <c r="Q20" s="22"/>
      <c r="R20" s="22"/>
      <c r="T20" s="22"/>
      <c r="AD20" s="18"/>
      <c r="AO20" s="311" t="s">
        <v>380</v>
      </c>
      <c r="AP20" s="305">
        <v>149700</v>
      </c>
      <c r="AQ20" s="305">
        <v>86.1</v>
      </c>
      <c r="AR20" s="292"/>
      <c r="AS20" s="292"/>
      <c r="AT20" s="292"/>
      <c r="AU20" s="292"/>
      <c r="AV20" s="292"/>
      <c r="AW20" s="292"/>
      <c r="CO20" s="292"/>
      <c r="CP20" s="292"/>
      <c r="CQ20" s="292"/>
      <c r="CR20" s="292"/>
      <c r="CS20" s="292"/>
      <c r="CT20" s="292"/>
      <c r="CU20" s="292"/>
      <c r="CV20" s="292"/>
      <c r="CW20" s="292"/>
      <c r="CX20" s="292"/>
      <c r="CY20" s="292"/>
      <c r="CZ20" s="292"/>
      <c r="DA20" s="292"/>
      <c r="DB20" s="292"/>
      <c r="DC20" s="292"/>
      <c r="DD20" s="292"/>
      <c r="DE20" s="292"/>
      <c r="DF20" s="292"/>
      <c r="DG20" s="292"/>
      <c r="DH20" s="292"/>
      <c r="DI20" s="294"/>
      <c r="DJ20" s="294"/>
      <c r="DK20" s="294"/>
      <c r="DL20" s="294"/>
    </row>
    <row r="21" spans="3:116" s="10" customFormat="1" ht="14.25" x14ac:dyDescent="0.2">
      <c r="C21" s="22"/>
      <c r="D21" s="22"/>
      <c r="E21" s="22"/>
      <c r="F21" s="22"/>
      <c r="G21" s="22"/>
      <c r="H21" s="22"/>
      <c r="I21" s="22"/>
      <c r="J21" s="22"/>
      <c r="K21" s="22"/>
      <c r="L21" s="22"/>
      <c r="M21" s="22"/>
      <c r="N21" s="22"/>
      <c r="O21" s="22"/>
      <c r="P21" s="22"/>
      <c r="Q21" s="22"/>
      <c r="R21" s="22"/>
      <c r="T21" s="22"/>
      <c r="AD21" s="18"/>
      <c r="AO21" s="311" t="s">
        <v>381</v>
      </c>
      <c r="AP21" s="305">
        <v>27000000</v>
      </c>
      <c r="AQ21" s="305">
        <v>87.6</v>
      </c>
      <c r="AR21" s="292"/>
      <c r="AS21" s="292"/>
      <c r="AT21" s="292"/>
      <c r="AU21" s="292"/>
      <c r="AV21" s="292"/>
      <c r="AW21" s="292"/>
      <c r="CO21" s="292"/>
      <c r="CP21" s="292"/>
      <c r="CQ21" s="292"/>
      <c r="CR21" s="292"/>
      <c r="CS21" s="292"/>
      <c r="CT21" s="292"/>
      <c r="CU21" s="292"/>
      <c r="CV21" s="292"/>
      <c r="CW21" s="292"/>
      <c r="CX21" s="292"/>
      <c r="CY21" s="292"/>
      <c r="CZ21" s="292"/>
      <c r="DA21" s="292"/>
      <c r="DB21" s="292"/>
      <c r="DC21" s="292"/>
      <c r="DD21" s="292"/>
      <c r="DE21" s="292"/>
      <c r="DF21" s="292"/>
      <c r="DG21" s="292"/>
      <c r="DH21" s="292"/>
      <c r="DI21" s="294"/>
      <c r="DJ21" s="294"/>
      <c r="DK21" s="294"/>
      <c r="DL21" s="294"/>
    </row>
    <row r="22" spans="3:116" s="10" customFormat="1" ht="14.25" x14ac:dyDescent="0.2">
      <c r="C22" s="22"/>
      <c r="D22" s="22"/>
      <c r="E22" s="22"/>
      <c r="F22" s="22"/>
      <c r="G22" s="22"/>
      <c r="H22" s="22"/>
      <c r="I22" s="22"/>
      <c r="J22" s="22"/>
      <c r="K22" s="22"/>
      <c r="L22" s="22"/>
      <c r="M22" s="22"/>
      <c r="N22" s="22"/>
      <c r="O22" s="22"/>
      <c r="P22" s="22"/>
      <c r="Q22" s="22"/>
      <c r="R22" s="22"/>
      <c r="T22" s="22"/>
      <c r="AD22" s="18"/>
      <c r="AO22" s="312" t="s">
        <v>382</v>
      </c>
      <c r="AP22" s="292"/>
      <c r="AQ22" s="292"/>
      <c r="AR22" s="292"/>
      <c r="AS22" s="292"/>
      <c r="AT22" s="292"/>
      <c r="AU22" s="292"/>
      <c r="AV22" s="292"/>
      <c r="AW22" s="292"/>
      <c r="CO22" s="292"/>
      <c r="CP22" s="292"/>
      <c r="CQ22" s="292"/>
      <c r="CR22" s="292"/>
      <c r="CS22" s="292"/>
      <c r="CT22" s="292"/>
      <c r="CU22" s="292"/>
      <c r="CV22" s="292"/>
      <c r="CW22" s="292"/>
      <c r="CX22" s="292"/>
      <c r="CY22" s="292"/>
      <c r="CZ22" s="292"/>
      <c r="DA22" s="292"/>
      <c r="DB22" s="292"/>
      <c r="DC22" s="292"/>
      <c r="DD22" s="292"/>
      <c r="DE22" s="292"/>
      <c r="DF22" s="292"/>
      <c r="DG22" s="292"/>
      <c r="DH22" s="292"/>
      <c r="DI22" s="294"/>
      <c r="DJ22" s="294"/>
      <c r="DK22" s="294"/>
      <c r="DL22" s="294"/>
    </row>
    <row r="23" spans="3:116" s="10" customFormat="1" ht="14.25" x14ac:dyDescent="0.2">
      <c r="C23" s="22"/>
      <c r="D23" s="22"/>
      <c r="E23" s="22"/>
      <c r="F23" s="22"/>
      <c r="G23" s="22"/>
      <c r="H23" s="22"/>
      <c r="I23" s="22"/>
      <c r="J23" s="22"/>
      <c r="K23" s="22"/>
      <c r="L23" s="22"/>
      <c r="M23" s="22"/>
      <c r="N23" s="22"/>
      <c r="O23" s="22"/>
      <c r="P23" s="22"/>
      <c r="Q23" s="22"/>
      <c r="R23" s="22"/>
      <c r="T23" s="22"/>
      <c r="AD23" s="18"/>
      <c r="AO23" s="292"/>
      <c r="AP23" s="292"/>
      <c r="AQ23" s="292"/>
      <c r="AR23" s="292"/>
      <c r="AS23" s="292"/>
      <c r="AT23" s="15" t="s">
        <v>383</v>
      </c>
      <c r="AU23" s="298"/>
      <c r="AV23" s="294"/>
      <c r="AW23" s="292"/>
      <c r="CO23" s="292"/>
      <c r="CP23" s="292"/>
      <c r="CQ23" s="292"/>
      <c r="CR23" s="292"/>
      <c r="CS23" s="292"/>
      <c r="CT23" s="292"/>
      <c r="CU23" s="292"/>
      <c r="CV23" s="292"/>
      <c r="CW23" s="292"/>
      <c r="CX23" s="292"/>
      <c r="CY23" s="292"/>
      <c r="CZ23" s="292"/>
      <c r="DA23" s="292"/>
      <c r="DB23" s="292"/>
      <c r="DC23" s="292"/>
      <c r="DD23" s="292"/>
      <c r="DE23" s="292"/>
      <c r="DF23" s="292"/>
      <c r="DG23" s="292"/>
      <c r="DH23" s="292"/>
      <c r="DI23" s="294"/>
      <c r="DJ23" s="294"/>
      <c r="DK23" s="294"/>
      <c r="DL23" s="294"/>
    </row>
    <row r="24" spans="3:116" s="10" customFormat="1" ht="15" x14ac:dyDescent="0.2">
      <c r="C24" s="22"/>
      <c r="D24" s="22"/>
      <c r="E24" s="22"/>
      <c r="F24" s="22"/>
      <c r="G24" s="22"/>
      <c r="H24" s="22"/>
      <c r="I24" s="22"/>
      <c r="J24" s="22"/>
      <c r="K24" s="22"/>
      <c r="L24" s="22"/>
      <c r="M24" s="22"/>
      <c r="N24" s="22"/>
      <c r="O24" s="22"/>
      <c r="P24" s="22"/>
      <c r="Q24" s="22"/>
      <c r="R24" s="22"/>
      <c r="T24" s="22"/>
      <c r="AD24" s="18"/>
      <c r="AO24" s="292"/>
      <c r="AP24" s="292"/>
      <c r="AQ24" s="292"/>
      <c r="AR24" s="292"/>
      <c r="AS24" s="292"/>
      <c r="AT24" s="299" t="s">
        <v>384</v>
      </c>
      <c r="AU24" s="299" t="s">
        <v>385</v>
      </c>
      <c r="AV24" s="294"/>
      <c r="AW24" s="292"/>
      <c r="CO24" s="292"/>
      <c r="CP24" s="292"/>
      <c r="CQ24" s="292"/>
      <c r="CR24" s="292"/>
      <c r="CS24" s="292"/>
      <c r="CT24" s="292"/>
      <c r="CU24" s="292"/>
      <c r="CV24" s="292"/>
      <c r="CW24" s="292"/>
      <c r="CX24" s="292"/>
      <c r="CY24" s="292"/>
      <c r="CZ24" s="292"/>
      <c r="DA24" s="292"/>
      <c r="DB24" s="292"/>
      <c r="DC24" s="292"/>
      <c r="DD24" s="292"/>
      <c r="DE24" s="292"/>
      <c r="DF24" s="292"/>
      <c r="DG24" s="292"/>
      <c r="DH24" s="292"/>
      <c r="DI24" s="294"/>
      <c r="DJ24" s="294"/>
      <c r="DK24" s="294"/>
      <c r="DL24" s="294"/>
    </row>
    <row r="25" spans="3:116" s="10" customFormat="1" ht="14.25" x14ac:dyDescent="0.2">
      <c r="C25" s="22"/>
      <c r="D25" s="22"/>
      <c r="E25" s="22"/>
      <c r="F25" s="22"/>
      <c r="G25" s="22"/>
      <c r="H25" s="22"/>
      <c r="I25" s="22"/>
      <c r="J25" s="22"/>
      <c r="K25" s="22"/>
      <c r="L25" s="22"/>
      <c r="M25" s="22"/>
      <c r="N25" s="22"/>
      <c r="O25" s="22"/>
      <c r="P25" s="22"/>
      <c r="Q25" s="22"/>
      <c r="R25" s="22"/>
      <c r="T25" s="22"/>
      <c r="AD25" s="18"/>
      <c r="AO25" s="292" t="s">
        <v>386</v>
      </c>
      <c r="AP25" s="292"/>
      <c r="AQ25" s="292"/>
      <c r="AR25" s="292"/>
      <c r="AS25" s="292"/>
      <c r="AT25" s="308" t="s">
        <v>387</v>
      </c>
      <c r="AU25" s="308">
        <v>4.1859999999999999</v>
      </c>
      <c r="AV25" s="294"/>
      <c r="AW25" s="292"/>
      <c r="CO25" s="292"/>
      <c r="CP25" s="292"/>
      <c r="CQ25" s="292"/>
      <c r="CR25" s="292"/>
      <c r="CS25" s="292"/>
      <c r="CT25" s="292"/>
      <c r="CU25" s="292"/>
      <c r="CV25" s="292"/>
      <c r="CW25" s="292"/>
      <c r="CX25" s="292"/>
      <c r="CY25" s="292"/>
      <c r="CZ25" s="292"/>
      <c r="DA25" s="292"/>
      <c r="DB25" s="292"/>
      <c r="DC25" s="292"/>
      <c r="DD25" s="292"/>
      <c r="DE25" s="292"/>
      <c r="DF25" s="292"/>
      <c r="DG25" s="292"/>
      <c r="DH25" s="292"/>
      <c r="DI25" s="294"/>
      <c r="DJ25" s="294"/>
      <c r="DK25" s="294"/>
      <c r="DL25" s="294"/>
    </row>
    <row r="26" spans="3:116" s="10" customFormat="1" ht="30" x14ac:dyDescent="0.2">
      <c r="C26" s="22"/>
      <c r="D26" s="22"/>
      <c r="E26" s="22"/>
      <c r="F26" s="22"/>
      <c r="G26" s="22"/>
      <c r="H26" s="22"/>
      <c r="I26" s="22"/>
      <c r="J26" s="22"/>
      <c r="K26" s="22"/>
      <c r="L26" s="22"/>
      <c r="M26" s="22"/>
      <c r="N26" s="22"/>
      <c r="O26" s="22"/>
      <c r="P26" s="22"/>
      <c r="Q26" s="22"/>
      <c r="R26" s="22"/>
      <c r="T26" s="22"/>
      <c r="AD26" s="18"/>
      <c r="AO26" s="300" t="s">
        <v>92</v>
      </c>
      <c r="AP26" s="300" t="s">
        <v>388</v>
      </c>
      <c r="AQ26" s="300" t="s">
        <v>389</v>
      </c>
      <c r="AR26" s="292"/>
      <c r="AS26" s="292"/>
      <c r="AT26" s="308" t="s">
        <v>390</v>
      </c>
      <c r="AU26" s="313">
        <v>4.7</v>
      </c>
      <c r="AV26" s="294"/>
      <c r="AW26" s="292"/>
      <c r="CO26" s="292"/>
      <c r="CP26" s="292"/>
      <c r="CQ26" s="292"/>
      <c r="CR26" s="292"/>
      <c r="CS26" s="292"/>
      <c r="CT26" s="292"/>
      <c r="CU26" s="292"/>
      <c r="CV26" s="292"/>
      <c r="CW26" s="292"/>
      <c r="CX26" s="292"/>
      <c r="CY26" s="292"/>
      <c r="CZ26" s="292"/>
      <c r="DA26" s="292"/>
      <c r="DB26" s="292"/>
      <c r="DC26" s="292"/>
      <c r="DD26" s="292"/>
      <c r="DE26" s="292"/>
      <c r="DF26" s="292"/>
      <c r="DG26" s="292"/>
      <c r="DH26" s="292"/>
      <c r="DI26" s="294"/>
      <c r="DJ26" s="294"/>
      <c r="DK26" s="294"/>
      <c r="DL26" s="294"/>
    </row>
    <row r="27" spans="3:116" s="10" customFormat="1" ht="14.25" x14ac:dyDescent="0.2">
      <c r="C27" s="22"/>
      <c r="D27" s="22"/>
      <c r="E27" s="22"/>
      <c r="F27" s="22"/>
      <c r="G27" s="22"/>
      <c r="H27" s="22"/>
      <c r="I27" s="22"/>
      <c r="J27" s="22"/>
      <c r="K27" s="22"/>
      <c r="L27" s="22"/>
      <c r="M27" s="22"/>
      <c r="N27" s="22"/>
      <c r="O27" s="22"/>
      <c r="P27" s="22"/>
      <c r="Q27" s="22"/>
      <c r="R27" s="22"/>
      <c r="T27" s="22"/>
      <c r="AD27" s="18"/>
      <c r="AO27" s="788" t="s">
        <v>391</v>
      </c>
      <c r="AP27" s="305" t="s">
        <v>392</v>
      </c>
      <c r="AQ27" s="308">
        <v>80</v>
      </c>
      <c r="AR27" s="292"/>
      <c r="AS27" s="292"/>
      <c r="AT27" s="308" t="s">
        <v>393</v>
      </c>
      <c r="AU27" s="308">
        <v>0.89700000000000002</v>
      </c>
      <c r="AV27" s="294"/>
      <c r="AW27" s="292"/>
      <c r="CO27" s="292"/>
      <c r="CP27" s="292"/>
      <c r="CQ27" s="292"/>
      <c r="CR27" s="292"/>
      <c r="CS27" s="292"/>
      <c r="CT27" s="292"/>
      <c r="CU27" s="292"/>
      <c r="CV27" s="292"/>
      <c r="CW27" s="292"/>
      <c r="CX27" s="292"/>
      <c r="CY27" s="292"/>
      <c r="CZ27" s="292"/>
      <c r="DA27" s="292"/>
      <c r="DB27" s="292"/>
      <c r="DC27" s="292"/>
      <c r="DD27" s="292"/>
      <c r="DE27" s="292"/>
      <c r="DF27" s="292"/>
      <c r="DG27" s="292"/>
      <c r="DH27" s="292"/>
      <c r="DI27" s="294"/>
      <c r="DJ27" s="294"/>
      <c r="DK27" s="294"/>
      <c r="DL27" s="294"/>
    </row>
    <row r="28" spans="3:116" s="10" customFormat="1" ht="14.25" x14ac:dyDescent="0.2">
      <c r="C28" s="22"/>
      <c r="D28" s="22"/>
      <c r="E28" s="22"/>
      <c r="F28" s="22"/>
      <c r="G28" s="22"/>
      <c r="H28" s="22"/>
      <c r="I28" s="22"/>
      <c r="J28" s="22"/>
      <c r="K28" s="22"/>
      <c r="L28" s="22"/>
      <c r="M28" s="22"/>
      <c r="N28" s="22"/>
      <c r="O28" s="22"/>
      <c r="P28" s="22"/>
      <c r="Q28" s="22"/>
      <c r="R28" s="22"/>
      <c r="T28" s="22"/>
      <c r="AD28" s="18"/>
      <c r="AO28" s="789"/>
      <c r="AP28" s="305" t="s">
        <v>394</v>
      </c>
      <c r="AQ28" s="308">
        <v>80</v>
      </c>
      <c r="AR28" s="292"/>
      <c r="AS28" s="292"/>
      <c r="AT28" s="308" t="s">
        <v>395</v>
      </c>
      <c r="AU28" s="308">
        <v>0.71</v>
      </c>
      <c r="AV28" s="294"/>
      <c r="AW28" s="292"/>
      <c r="CO28" s="292"/>
      <c r="CP28" s="292"/>
      <c r="CQ28" s="292"/>
      <c r="CR28" s="292"/>
      <c r="CS28" s="292"/>
      <c r="CT28" s="292"/>
      <c r="CU28" s="292"/>
      <c r="CV28" s="292"/>
      <c r="CW28" s="292"/>
      <c r="CX28" s="292"/>
      <c r="CY28" s="292"/>
      <c r="CZ28" s="292"/>
      <c r="DA28" s="292"/>
      <c r="DB28" s="292"/>
      <c r="DC28" s="292"/>
      <c r="DD28" s="292"/>
      <c r="DE28" s="292"/>
      <c r="DF28" s="292"/>
      <c r="DG28" s="292"/>
      <c r="DH28" s="292"/>
      <c r="DI28" s="294"/>
      <c r="DJ28" s="294"/>
      <c r="DK28" s="294"/>
      <c r="DL28" s="294"/>
    </row>
    <row r="29" spans="3:116" s="10" customFormat="1" ht="14.25" x14ac:dyDescent="0.2">
      <c r="C29" s="22"/>
      <c r="D29" s="22"/>
      <c r="E29" s="22"/>
      <c r="F29" s="22"/>
      <c r="G29" s="22"/>
      <c r="H29" s="22"/>
      <c r="I29" s="22"/>
      <c r="J29" s="22"/>
      <c r="K29" s="22"/>
      <c r="L29" s="22"/>
      <c r="M29" s="22"/>
      <c r="N29" s="22"/>
      <c r="O29" s="22"/>
      <c r="P29" s="22"/>
      <c r="Q29" s="22"/>
      <c r="R29" s="22"/>
      <c r="T29" s="22"/>
      <c r="AD29" s="18"/>
      <c r="AO29" s="784" t="s">
        <v>396</v>
      </c>
      <c r="AP29" s="305" t="s">
        <v>397</v>
      </c>
      <c r="AQ29" s="308">
        <v>79</v>
      </c>
      <c r="AR29" s="292"/>
      <c r="AS29" s="292"/>
      <c r="AT29" s="308" t="s">
        <v>398</v>
      </c>
      <c r="AU29" s="308">
        <v>0.38700000000000001</v>
      </c>
      <c r="AV29" s="294"/>
      <c r="AW29" s="292"/>
      <c r="CO29" s="292"/>
      <c r="CP29" s="292"/>
      <c r="CQ29" s="292"/>
      <c r="CR29" s="292"/>
      <c r="CS29" s="292"/>
      <c r="CT29" s="292"/>
      <c r="CU29" s="292"/>
      <c r="CV29" s="292"/>
      <c r="CW29" s="292"/>
      <c r="CX29" s="292"/>
      <c r="CY29" s="292"/>
      <c r="CZ29" s="292"/>
      <c r="DA29" s="292"/>
      <c r="DB29" s="292"/>
      <c r="DC29" s="292"/>
      <c r="DD29" s="292"/>
      <c r="DE29" s="292"/>
      <c r="DF29" s="292"/>
      <c r="DG29" s="292"/>
      <c r="DH29" s="292"/>
      <c r="DI29" s="294"/>
      <c r="DJ29" s="294"/>
      <c r="DK29" s="294"/>
      <c r="DL29" s="294"/>
    </row>
    <row r="30" spans="3:116" s="10" customFormat="1" ht="14.25" x14ac:dyDescent="0.2">
      <c r="C30" s="22"/>
      <c r="D30" s="22"/>
      <c r="E30" s="22"/>
      <c r="F30" s="22"/>
      <c r="G30" s="22"/>
      <c r="H30" s="22"/>
      <c r="I30" s="22"/>
      <c r="J30" s="22"/>
      <c r="K30" s="22"/>
      <c r="L30" s="22"/>
      <c r="M30" s="22"/>
      <c r="N30" s="22"/>
      <c r="O30" s="22"/>
      <c r="P30" s="22"/>
      <c r="Q30" s="22"/>
      <c r="R30" s="22"/>
      <c r="T30" s="22"/>
      <c r="AD30" s="18"/>
      <c r="AO30" s="785"/>
      <c r="AP30" s="305" t="s">
        <v>394</v>
      </c>
      <c r="AQ30" s="308">
        <v>80</v>
      </c>
      <c r="AR30" s="292"/>
      <c r="AS30" s="292"/>
      <c r="AT30" s="308" t="s">
        <v>399</v>
      </c>
      <c r="AU30" s="308">
        <v>0.129</v>
      </c>
      <c r="AV30" s="294"/>
      <c r="AW30" s="292"/>
      <c r="CO30" s="292"/>
      <c r="CP30" s="292"/>
      <c r="CQ30" s="292"/>
      <c r="CR30" s="292"/>
      <c r="CS30" s="292"/>
      <c r="CT30" s="292"/>
      <c r="CU30" s="292"/>
      <c r="CV30" s="292"/>
      <c r="CW30" s="292"/>
      <c r="CX30" s="292"/>
      <c r="CY30" s="292"/>
      <c r="CZ30" s="292"/>
      <c r="DA30" s="292"/>
      <c r="DB30" s="292"/>
      <c r="DC30" s="292"/>
      <c r="DD30" s="292"/>
      <c r="DE30" s="292"/>
      <c r="DF30" s="292"/>
      <c r="DG30" s="292"/>
      <c r="DH30" s="292"/>
      <c r="DI30" s="294"/>
      <c r="DJ30" s="294"/>
      <c r="DK30" s="294"/>
      <c r="DL30" s="294"/>
    </row>
    <row r="31" spans="3:116" s="10" customFormat="1" ht="14.25" x14ac:dyDescent="0.2">
      <c r="C31" s="22"/>
      <c r="D31" s="22"/>
      <c r="E31" s="22"/>
      <c r="F31" s="22"/>
      <c r="G31" s="22"/>
      <c r="H31" s="22"/>
      <c r="I31" s="22"/>
      <c r="J31" s="22"/>
      <c r="K31" s="22"/>
      <c r="L31" s="22"/>
      <c r="M31" s="22"/>
      <c r="N31" s="22"/>
      <c r="O31" s="22"/>
      <c r="P31" s="22"/>
      <c r="Q31" s="22"/>
      <c r="R31" s="22"/>
      <c r="T31" s="22"/>
      <c r="AD31" s="18"/>
      <c r="AO31" s="784" t="s">
        <v>400</v>
      </c>
      <c r="AP31" s="305" t="s">
        <v>397</v>
      </c>
      <c r="AQ31" s="308">
        <v>83</v>
      </c>
      <c r="AR31" s="292"/>
      <c r="AS31" s="292"/>
      <c r="AT31" s="308" t="s">
        <v>401</v>
      </c>
      <c r="AU31" s="308">
        <v>0.45200000000000001</v>
      </c>
      <c r="AV31" s="294"/>
      <c r="AW31" s="292"/>
      <c r="CO31" s="292"/>
      <c r="CP31" s="292"/>
      <c r="CQ31" s="292"/>
      <c r="CR31" s="292"/>
      <c r="CS31" s="292"/>
      <c r="CT31" s="292"/>
      <c r="CU31" s="292"/>
      <c r="CV31" s="292"/>
      <c r="CW31" s="292"/>
      <c r="CX31" s="292"/>
      <c r="CY31" s="292"/>
      <c r="CZ31" s="292"/>
      <c r="DA31" s="292"/>
      <c r="DB31" s="292"/>
      <c r="DC31" s="292"/>
      <c r="DD31" s="292"/>
      <c r="DE31" s="292"/>
      <c r="DF31" s="292"/>
      <c r="DG31" s="292"/>
      <c r="DH31" s="292"/>
      <c r="DI31" s="294"/>
      <c r="DJ31" s="294"/>
      <c r="DK31" s="294"/>
      <c r="DL31" s="294"/>
    </row>
    <row r="32" spans="3:116" s="10" customFormat="1" ht="14.25" x14ac:dyDescent="0.2">
      <c r="C32" s="22"/>
      <c r="D32" s="22"/>
      <c r="E32" s="22"/>
      <c r="F32" s="22"/>
      <c r="G32" s="22"/>
      <c r="H32" s="22"/>
      <c r="I32" s="22"/>
      <c r="J32" s="22"/>
      <c r="K32" s="22"/>
      <c r="L32" s="22"/>
      <c r="M32" s="22"/>
      <c r="N32" s="22"/>
      <c r="O32" s="22"/>
      <c r="P32" s="22"/>
      <c r="Q32" s="22"/>
      <c r="R32" s="22"/>
      <c r="T32" s="22"/>
      <c r="AD32" s="18"/>
      <c r="AO32" s="785"/>
      <c r="AP32" s="305" t="s">
        <v>394</v>
      </c>
      <c r="AQ32" s="308">
        <v>83</v>
      </c>
      <c r="AR32" s="292"/>
      <c r="AS32" s="292"/>
      <c r="AT32" s="308" t="s">
        <v>402</v>
      </c>
      <c r="AU32" s="308">
        <v>0.23599999999999999</v>
      </c>
      <c r="AV32" s="294"/>
      <c r="AW32" s="292"/>
      <c r="CO32" s="292"/>
      <c r="CP32" s="292"/>
      <c r="CQ32" s="292"/>
      <c r="CR32" s="292"/>
      <c r="CS32" s="292"/>
      <c r="CT32" s="292"/>
      <c r="CU32" s="292"/>
      <c r="CV32" s="292"/>
      <c r="CW32" s="292"/>
      <c r="CX32" s="292"/>
      <c r="CY32" s="292"/>
      <c r="CZ32" s="292"/>
      <c r="DA32" s="292"/>
      <c r="DB32" s="292"/>
      <c r="DC32" s="292"/>
      <c r="DD32" s="292"/>
      <c r="DE32" s="292"/>
      <c r="DF32" s="292"/>
      <c r="DG32" s="292"/>
      <c r="DH32" s="292"/>
      <c r="DI32" s="294"/>
      <c r="DJ32" s="294"/>
      <c r="DK32" s="294"/>
      <c r="DL32" s="294"/>
    </row>
    <row r="33" spans="1:116" s="10" customFormat="1" ht="14.25" x14ac:dyDescent="0.2">
      <c r="T33" s="22"/>
      <c r="AD33" s="18"/>
      <c r="AO33" s="784" t="s">
        <v>403</v>
      </c>
      <c r="AP33" s="305" t="s">
        <v>392</v>
      </c>
      <c r="AQ33" s="308">
        <v>83</v>
      </c>
      <c r="AR33" s="292"/>
      <c r="AS33" s="292"/>
      <c r="AT33" s="308" t="s">
        <v>404</v>
      </c>
      <c r="AU33" s="308">
        <v>0.13800000000000001</v>
      </c>
      <c r="AV33" s="294"/>
      <c r="AW33" s="292"/>
      <c r="CO33" s="292"/>
      <c r="CP33" s="292"/>
      <c r="CQ33" s="292"/>
      <c r="CR33" s="292"/>
      <c r="CS33" s="292"/>
      <c r="CT33" s="292"/>
      <c r="CU33" s="292"/>
      <c r="CV33" s="292"/>
      <c r="CW33" s="292"/>
      <c r="CX33" s="292"/>
      <c r="CY33" s="292"/>
      <c r="CZ33" s="292"/>
      <c r="DA33" s="292"/>
      <c r="DB33" s="292"/>
      <c r="DC33" s="292"/>
      <c r="DD33" s="292"/>
      <c r="DE33" s="292"/>
      <c r="DF33" s="292"/>
      <c r="DG33" s="292"/>
      <c r="DH33" s="292"/>
      <c r="DI33" s="294"/>
      <c r="DJ33" s="294"/>
      <c r="DK33" s="294"/>
      <c r="DL33" s="294"/>
    </row>
    <row r="34" spans="1:116" s="107" customFormat="1" ht="14.25" x14ac:dyDescent="0.2">
      <c r="A34" s="290"/>
      <c r="AI34" s="291"/>
      <c r="AO34" s="785"/>
      <c r="AP34" s="305" t="s">
        <v>405</v>
      </c>
      <c r="AQ34" s="308">
        <v>83</v>
      </c>
      <c r="AR34" s="292"/>
      <c r="AS34" s="292"/>
      <c r="AT34" s="308" t="s">
        <v>406</v>
      </c>
      <c r="AU34" s="308">
        <v>2.0089999999999999</v>
      </c>
      <c r="AV34" s="294"/>
      <c r="AW34" s="292"/>
      <c r="BB34" s="291"/>
      <c r="CO34" s="292"/>
      <c r="CP34" s="292"/>
      <c r="CQ34" s="292"/>
      <c r="CR34" s="292"/>
      <c r="CS34" s="292"/>
      <c r="CT34" s="292"/>
      <c r="CU34" s="292"/>
      <c r="CV34" s="292"/>
      <c r="CW34" s="292"/>
      <c r="CX34" s="292"/>
      <c r="CY34" s="292"/>
      <c r="CZ34" s="292"/>
      <c r="DA34" s="292"/>
      <c r="DB34" s="292"/>
      <c r="DC34" s="292"/>
      <c r="DD34" s="292"/>
      <c r="DE34" s="292"/>
      <c r="DF34" s="292"/>
      <c r="DG34" s="292"/>
      <c r="DH34" s="292"/>
      <c r="DI34" s="294"/>
      <c r="DJ34" s="294"/>
      <c r="DK34" s="294"/>
      <c r="DL34" s="294"/>
    </row>
    <row r="35" spans="1:116" s="107" customFormat="1" ht="14.25" x14ac:dyDescent="0.2">
      <c r="A35" s="290"/>
      <c r="AI35" s="291"/>
      <c r="AO35" s="292" t="s">
        <v>407</v>
      </c>
      <c r="AP35" s="292"/>
      <c r="AQ35" s="292"/>
      <c r="AR35" s="292"/>
      <c r="AS35" s="292"/>
      <c r="AT35" s="294" t="s">
        <v>408</v>
      </c>
      <c r="AU35" s="294"/>
      <c r="AV35" s="294"/>
      <c r="AW35" s="292"/>
      <c r="BB35" s="291"/>
      <c r="CO35" s="292"/>
      <c r="CP35" s="292"/>
      <c r="CQ35" s="292"/>
      <c r="CR35" s="292"/>
      <c r="CS35" s="292"/>
      <c r="CT35" s="292"/>
      <c r="CU35" s="292"/>
      <c r="CV35" s="292"/>
      <c r="CW35" s="292"/>
      <c r="CX35" s="292"/>
      <c r="CY35" s="292"/>
      <c r="CZ35" s="292"/>
      <c r="DA35" s="292"/>
      <c r="DB35" s="292"/>
      <c r="DC35" s="292"/>
      <c r="DD35" s="292"/>
      <c r="DE35" s="292"/>
      <c r="DF35" s="292"/>
      <c r="DG35" s="292"/>
      <c r="DH35" s="292"/>
      <c r="DI35" s="294"/>
      <c r="DJ35" s="294"/>
      <c r="DK35" s="294"/>
      <c r="DL35" s="294"/>
    </row>
    <row r="36" spans="1:116" s="107" customFormat="1" ht="14.25" x14ac:dyDescent="0.2">
      <c r="A36" s="290"/>
      <c r="AI36" s="291"/>
      <c r="AQ36" s="291"/>
      <c r="BB36" s="291"/>
      <c r="CF36" s="294"/>
      <c r="CG36" s="294"/>
      <c r="CH36" s="294"/>
      <c r="CI36" s="294"/>
      <c r="CJ36" s="294"/>
      <c r="CK36" s="294"/>
      <c r="CL36" s="294"/>
      <c r="CM36" s="294"/>
      <c r="CN36" s="294"/>
      <c r="CO36" s="294"/>
      <c r="CP36" s="294"/>
      <c r="CQ36" s="294"/>
      <c r="CR36" s="294"/>
      <c r="CS36" s="294"/>
      <c r="CT36" s="294"/>
      <c r="CU36" s="294"/>
      <c r="CV36" s="294"/>
      <c r="CW36" s="294"/>
      <c r="CX36" s="294"/>
      <c r="CY36" s="294"/>
      <c r="CZ36" s="294"/>
      <c r="DA36" s="294"/>
      <c r="DB36" s="294"/>
      <c r="DC36" s="294"/>
      <c r="DD36" s="294"/>
      <c r="DE36" s="294"/>
      <c r="DF36" s="294"/>
      <c r="DG36" s="294"/>
      <c r="DH36" s="294"/>
      <c r="DI36" s="294"/>
      <c r="DJ36" s="294"/>
      <c r="DK36" s="294"/>
      <c r="DL36" s="294"/>
    </row>
    <row r="37" spans="1:116" s="107" customFormat="1" ht="14.25" x14ac:dyDescent="0.2">
      <c r="A37" s="290"/>
      <c r="CF37" s="294"/>
      <c r="CG37" s="294"/>
      <c r="CH37" s="294"/>
      <c r="CI37" s="294"/>
      <c r="CJ37" s="294"/>
      <c r="CK37" s="294"/>
      <c r="CL37" s="294"/>
      <c r="CM37" s="294"/>
      <c r="CN37" s="294"/>
      <c r="CO37" s="294"/>
      <c r="CP37" s="294"/>
      <c r="CQ37" s="294"/>
      <c r="CR37" s="294"/>
      <c r="CS37" s="294"/>
      <c r="CT37" s="294"/>
      <c r="CU37" s="294"/>
      <c r="CV37" s="294"/>
      <c r="CW37" s="294"/>
      <c r="CX37" s="294"/>
      <c r="CY37" s="294"/>
      <c r="CZ37" s="294"/>
      <c r="DA37" s="294"/>
      <c r="DB37" s="294"/>
      <c r="DC37" s="294"/>
      <c r="DD37" s="294"/>
      <c r="DE37" s="294"/>
      <c r="DF37" s="294"/>
      <c r="DG37" s="294"/>
      <c r="DH37" s="294"/>
      <c r="DI37" s="294"/>
      <c r="DJ37" s="294"/>
      <c r="DK37" s="294"/>
      <c r="DL37" s="294"/>
    </row>
    <row r="38" spans="1:116" s="10" customFormat="1" ht="14.25" x14ac:dyDescent="0.2">
      <c r="A38" s="18"/>
      <c r="AQ38"/>
      <c r="BB38" s="314"/>
      <c r="CF38" s="294"/>
      <c r="CG38" s="294"/>
      <c r="CH38" s="294"/>
      <c r="CI38" s="294"/>
      <c r="CJ38" s="294"/>
      <c r="CK38" s="294"/>
      <c r="CL38" s="294"/>
      <c r="CM38" s="294"/>
      <c r="CN38" s="294"/>
      <c r="CO38" s="294"/>
      <c r="CP38" s="294"/>
      <c r="CQ38" s="294"/>
      <c r="CR38" s="294"/>
      <c r="CS38" s="294"/>
      <c r="CT38" s="294"/>
      <c r="CU38" s="294"/>
      <c r="CV38" s="294"/>
      <c r="CW38" s="294"/>
      <c r="CX38" s="294"/>
      <c r="CY38" s="294"/>
      <c r="CZ38" s="294"/>
      <c r="DA38" s="294"/>
      <c r="DB38" s="294"/>
      <c r="DC38" s="294"/>
      <c r="DD38" s="294"/>
      <c r="DE38" s="294"/>
      <c r="DF38" s="294"/>
      <c r="DG38" s="294"/>
      <c r="DH38" s="294"/>
      <c r="DI38" s="294"/>
      <c r="DJ38" s="294"/>
      <c r="DK38" s="294"/>
      <c r="DL38" s="294"/>
    </row>
    <row r="39" spans="1:116" s="10" customFormat="1" ht="14.25" x14ac:dyDescent="0.2">
      <c r="A39" s="18"/>
      <c r="AQ39" s="83" t="s">
        <v>409</v>
      </c>
      <c r="BB39" s="315" t="s">
        <v>410</v>
      </c>
      <c r="CF39" s="294"/>
      <c r="CG39" s="294"/>
      <c r="CH39" s="294"/>
      <c r="CI39" s="294"/>
      <c r="CJ39" s="294"/>
      <c r="CK39" s="294"/>
      <c r="CL39" s="294"/>
      <c r="CM39" s="294"/>
      <c r="CN39" s="294"/>
      <c r="CO39" s="294"/>
      <c r="CP39" s="294"/>
      <c r="CQ39" s="294"/>
      <c r="CR39" s="294"/>
      <c r="CS39" s="294"/>
      <c r="CT39" s="294"/>
      <c r="CU39" s="294"/>
      <c r="CV39" s="294"/>
      <c r="CW39" s="294"/>
      <c r="CX39" s="294"/>
      <c r="CY39" s="294"/>
      <c r="CZ39" s="294"/>
      <c r="DA39" s="294"/>
      <c r="DB39" s="294"/>
      <c r="DC39" s="294"/>
      <c r="DD39" s="294"/>
      <c r="DE39" s="294"/>
      <c r="DF39" s="294"/>
      <c r="DG39" s="294"/>
      <c r="DH39" s="294"/>
      <c r="DI39" s="294"/>
      <c r="DJ39" s="294"/>
      <c r="DK39" s="294"/>
      <c r="DL39" s="294"/>
    </row>
    <row r="40" spans="1:116" s="10" customFormat="1" ht="14.25" x14ac:dyDescent="0.2">
      <c r="A40" s="18"/>
      <c r="AQ40" t="s">
        <v>411</v>
      </c>
      <c r="CF40" s="294"/>
      <c r="CG40" s="294"/>
      <c r="CH40" s="294"/>
      <c r="CI40" s="294"/>
      <c r="CJ40" s="294"/>
      <c r="CK40" s="294"/>
      <c r="CL40" s="294"/>
      <c r="CM40" s="294"/>
      <c r="CN40" s="294"/>
      <c r="CO40" s="294"/>
      <c r="CP40" s="294"/>
      <c r="CQ40" s="294"/>
      <c r="CR40" s="294"/>
      <c r="CS40" s="294"/>
      <c r="CT40" s="294"/>
      <c r="CU40" s="294"/>
      <c r="CV40" s="294"/>
      <c r="CW40" s="294"/>
      <c r="CX40" s="294"/>
      <c r="CY40" s="294"/>
      <c r="CZ40" s="294"/>
      <c r="DA40" s="294"/>
      <c r="DB40" s="294"/>
      <c r="DC40" s="294"/>
      <c r="DD40" s="294"/>
      <c r="DE40" s="294"/>
      <c r="DF40" s="294"/>
      <c r="DG40" s="294"/>
      <c r="DH40" s="294"/>
      <c r="DI40" s="294"/>
      <c r="DJ40" s="294"/>
      <c r="DK40" s="294"/>
      <c r="DL40" s="294"/>
    </row>
    <row r="41" spans="1:116" s="10" customFormat="1" ht="15.75" x14ac:dyDescent="0.2">
      <c r="B41" s="244" t="s">
        <v>412</v>
      </c>
      <c r="C41" s="316" t="s">
        <v>303</v>
      </c>
      <c r="D41" s="296"/>
      <c r="M41" s="317"/>
      <c r="AE41" s="18"/>
      <c r="CI41" s="294"/>
      <c r="CJ41" s="294"/>
      <c r="CK41" s="294"/>
      <c r="CL41" s="294"/>
      <c r="CM41" s="294"/>
      <c r="CN41" s="294"/>
      <c r="CO41" s="294"/>
      <c r="CP41" s="294"/>
      <c r="CQ41" s="294"/>
      <c r="CR41" s="294"/>
      <c r="CS41" s="294"/>
      <c r="CT41" s="294"/>
      <c r="CU41" s="294"/>
      <c r="CV41" s="294"/>
      <c r="CW41" s="294"/>
      <c r="CX41" s="294"/>
      <c r="CY41" s="294"/>
      <c r="CZ41" s="294"/>
      <c r="DA41" s="294"/>
      <c r="DB41" s="294"/>
      <c r="DC41" s="294"/>
      <c r="DD41" s="294"/>
      <c r="DE41" s="294"/>
      <c r="DF41" s="294"/>
      <c r="DG41" s="294"/>
      <c r="DH41" s="294"/>
      <c r="DI41" s="294"/>
      <c r="DJ41" s="294"/>
      <c r="DK41" s="294"/>
      <c r="DL41" s="294"/>
    </row>
    <row r="42" spans="1:116" s="10" customFormat="1" ht="14.25" x14ac:dyDescent="0.2">
      <c r="AE42" s="18"/>
      <c r="CI42" s="294"/>
      <c r="CJ42" s="294"/>
      <c r="CK42" s="294"/>
      <c r="CL42" s="294"/>
      <c r="CM42" s="294"/>
      <c r="CN42" s="294"/>
      <c r="CO42" s="294"/>
      <c r="CP42" s="294"/>
      <c r="CQ42" s="294"/>
      <c r="CR42" s="294"/>
      <c r="CS42" s="294"/>
      <c r="CT42" s="294"/>
      <c r="CU42" s="294"/>
      <c r="CV42" s="294"/>
      <c r="CW42" s="294"/>
      <c r="CX42" s="294"/>
      <c r="CY42" s="294"/>
      <c r="CZ42" s="294"/>
      <c r="DA42" s="294"/>
      <c r="DB42" s="294"/>
      <c r="DC42" s="294"/>
      <c r="DD42" s="294"/>
      <c r="DE42" s="294"/>
      <c r="DF42" s="294"/>
      <c r="DG42" s="294"/>
      <c r="DH42" s="294"/>
      <c r="DI42" s="294"/>
      <c r="DJ42" s="294"/>
      <c r="DK42" s="294"/>
      <c r="DL42" s="294"/>
    </row>
    <row r="43" spans="1:116" s="10" customFormat="1" ht="78.75" customHeight="1" x14ac:dyDescent="0.2">
      <c r="C43" s="318" t="s">
        <v>291</v>
      </c>
      <c r="D43" s="318" t="s">
        <v>304</v>
      </c>
      <c r="E43" s="68" t="s">
        <v>305</v>
      </c>
      <c r="F43" s="68" t="s">
        <v>306</v>
      </c>
      <c r="G43" s="68" t="s">
        <v>307</v>
      </c>
      <c r="H43" s="69" t="s">
        <v>189</v>
      </c>
      <c r="I43" s="69" t="s">
        <v>53</v>
      </c>
      <c r="J43" s="69" t="s">
        <v>54</v>
      </c>
      <c r="K43" s="68" t="s">
        <v>0</v>
      </c>
      <c r="L43" s="68" t="s">
        <v>168</v>
      </c>
      <c r="M43" s="68" t="s">
        <v>138</v>
      </c>
      <c r="N43" s="68" t="s">
        <v>272</v>
      </c>
      <c r="O43" s="69" t="s">
        <v>271</v>
      </c>
      <c r="P43" s="69" t="s">
        <v>308</v>
      </c>
      <c r="Q43" s="69" t="s">
        <v>45</v>
      </c>
      <c r="R43" s="69" t="s">
        <v>166</v>
      </c>
      <c r="S43" s="69" t="s">
        <v>309</v>
      </c>
      <c r="T43" s="69" t="s">
        <v>70</v>
      </c>
      <c r="U43" s="69" t="s">
        <v>310</v>
      </c>
      <c r="AD43" s="18"/>
      <c r="CI43" s="294"/>
      <c r="CJ43" s="294"/>
      <c r="CK43" s="294"/>
      <c r="CL43" s="294"/>
      <c r="CM43" s="294"/>
      <c r="CN43" s="294"/>
      <c r="CO43" s="294"/>
      <c r="CP43" s="294"/>
      <c r="CQ43" s="294"/>
      <c r="CR43" s="294"/>
      <c r="CS43" s="294"/>
      <c r="CT43" s="294"/>
      <c r="CU43" s="294"/>
      <c r="CV43" s="294"/>
      <c r="CW43" s="294"/>
      <c r="CX43" s="294"/>
      <c r="CY43" s="294"/>
      <c r="CZ43" s="294"/>
      <c r="DA43" s="294"/>
      <c r="DB43" s="294"/>
      <c r="DC43" s="294"/>
      <c r="DD43" s="294"/>
      <c r="DE43" s="294"/>
      <c r="DF43" s="294"/>
      <c r="DG43" s="294"/>
      <c r="DH43" s="294"/>
      <c r="DI43" s="294"/>
      <c r="DJ43" s="294"/>
      <c r="DK43" s="294"/>
      <c r="DL43" s="294"/>
    </row>
    <row r="44" spans="1:116" s="10" customFormat="1" ht="15" customHeight="1" x14ac:dyDescent="0.2">
      <c r="C44" s="26">
        <v>1</v>
      </c>
      <c r="D44" s="26" t="s">
        <v>311</v>
      </c>
      <c r="E44" s="26" t="s">
        <v>312</v>
      </c>
      <c r="F44" s="26" t="s">
        <v>275</v>
      </c>
      <c r="G44" s="26">
        <v>2</v>
      </c>
      <c r="H44" s="261">
        <v>2010</v>
      </c>
      <c r="I44" s="26" t="s">
        <v>313</v>
      </c>
      <c r="J44" s="26" t="s">
        <v>314</v>
      </c>
      <c r="K44" s="26">
        <v>1</v>
      </c>
      <c r="L44" s="26">
        <v>440</v>
      </c>
      <c r="M44" s="26">
        <v>14.58</v>
      </c>
      <c r="N44" s="26">
        <v>0.9</v>
      </c>
      <c r="O44" s="261">
        <f>(SQRT(3)*L44*M44*N44)/1000</f>
        <v>10.000307106644275</v>
      </c>
      <c r="P44" s="45">
        <f>R44/(24*365)</f>
        <v>0.625</v>
      </c>
      <c r="Q44" s="26">
        <v>15</v>
      </c>
      <c r="R44" s="26">
        <f t="shared" ref="R44:R49" si="1">Q44*365</f>
        <v>5475</v>
      </c>
      <c r="S44" s="282">
        <f t="shared" ref="S44:S49" si="2">(P44*O44*K44)*R44</f>
        <v>34219.800880548377</v>
      </c>
      <c r="T44" s="26">
        <v>0.8</v>
      </c>
      <c r="U44" s="47">
        <f t="shared" ref="U44:U49" si="3">S44*T44</f>
        <v>27375.840704438702</v>
      </c>
      <c r="W44" s="10" t="s">
        <v>275</v>
      </c>
      <c r="AD44" s="18"/>
      <c r="CI44" s="294"/>
      <c r="CJ44" s="294"/>
      <c r="CK44" s="294"/>
      <c r="CL44" s="294"/>
      <c r="CM44" s="294"/>
      <c r="CN44" s="294"/>
      <c r="CO44" s="294"/>
      <c r="CP44" s="294"/>
      <c r="CQ44" s="294"/>
      <c r="CR44" s="294"/>
      <c r="CS44" s="294"/>
      <c r="CT44" s="294"/>
      <c r="CU44" s="294"/>
      <c r="CV44" s="294"/>
      <c r="CW44" s="294"/>
      <c r="CX44" s="294"/>
      <c r="CY44" s="294"/>
      <c r="CZ44" s="294"/>
      <c r="DA44" s="294"/>
      <c r="DB44" s="294"/>
      <c r="DC44" s="294"/>
      <c r="DD44" s="294"/>
      <c r="DE44" s="294"/>
      <c r="DF44" s="294"/>
      <c r="DG44" s="294"/>
      <c r="DH44" s="294"/>
      <c r="DI44" s="294"/>
      <c r="DJ44" s="294"/>
      <c r="DK44" s="294"/>
      <c r="DL44" s="294"/>
    </row>
    <row r="45" spans="1:116" s="10" customFormat="1" ht="15" x14ac:dyDescent="0.2">
      <c r="C45" s="26">
        <v>2</v>
      </c>
      <c r="D45" s="26" t="s">
        <v>413</v>
      </c>
      <c r="E45" s="26" t="s">
        <v>312</v>
      </c>
      <c r="F45" s="26" t="s">
        <v>276</v>
      </c>
      <c r="G45" s="26">
        <v>4</v>
      </c>
      <c r="H45" s="261">
        <v>2011</v>
      </c>
      <c r="I45" s="26" t="s">
        <v>313</v>
      </c>
      <c r="J45" s="26" t="s">
        <v>314</v>
      </c>
      <c r="K45" s="26">
        <v>1</v>
      </c>
      <c r="L45" s="26">
        <v>440</v>
      </c>
      <c r="M45" s="26">
        <v>14.58</v>
      </c>
      <c r="N45" s="26">
        <v>0.9</v>
      </c>
      <c r="O45" s="261">
        <f t="shared" ref="O45:O49" si="4">(SQRT(3)*L45*M45*N45)/1000</f>
        <v>10.000307106644275</v>
      </c>
      <c r="P45" s="45">
        <f t="shared" ref="P45:P49" si="5">R45/(24*365)</f>
        <v>0.625</v>
      </c>
      <c r="Q45" s="26">
        <v>15</v>
      </c>
      <c r="R45" s="26">
        <f t="shared" si="1"/>
        <v>5475</v>
      </c>
      <c r="S45" s="282">
        <f t="shared" si="2"/>
        <v>34219.800880548377</v>
      </c>
      <c r="T45" s="26">
        <v>0.8</v>
      </c>
      <c r="U45" s="47">
        <f t="shared" si="3"/>
        <v>27375.840704438702</v>
      </c>
      <c r="W45" s="10" t="s">
        <v>276</v>
      </c>
      <c r="AE45" s="18"/>
      <c r="CI45" s="294"/>
      <c r="CJ45" s="294"/>
      <c r="CK45" s="294"/>
      <c r="CL45" s="294"/>
      <c r="CM45" s="294"/>
      <c r="CN45" s="294"/>
      <c r="CO45" s="294"/>
      <c r="CP45" s="294"/>
      <c r="CQ45" s="294"/>
      <c r="CR45" s="294"/>
      <c r="CS45" s="294"/>
      <c r="CT45" s="294"/>
      <c r="CU45" s="294"/>
      <c r="CV45" s="294"/>
      <c r="CW45" s="294"/>
      <c r="CX45" s="294"/>
      <c r="CY45" s="294"/>
      <c r="CZ45" s="294"/>
      <c r="DA45" s="294"/>
      <c r="DB45" s="294"/>
      <c r="DC45" s="294"/>
      <c r="DD45" s="294"/>
      <c r="DE45" s="294"/>
      <c r="DF45" s="294"/>
      <c r="DG45" s="294"/>
      <c r="DH45" s="294"/>
      <c r="DI45" s="294"/>
      <c r="DJ45" s="294"/>
      <c r="DK45" s="294"/>
      <c r="DL45" s="294"/>
    </row>
    <row r="46" spans="1:116" s="10" customFormat="1" ht="15" x14ac:dyDescent="0.2">
      <c r="C46" s="26">
        <v>3</v>
      </c>
      <c r="D46" s="26" t="s">
        <v>414</v>
      </c>
      <c r="E46" s="26" t="s">
        <v>312</v>
      </c>
      <c r="F46" s="26" t="s">
        <v>278</v>
      </c>
      <c r="G46" s="26">
        <v>6</v>
      </c>
      <c r="H46" s="261">
        <v>2012</v>
      </c>
      <c r="I46" s="26" t="s">
        <v>313</v>
      </c>
      <c r="J46" s="26" t="s">
        <v>415</v>
      </c>
      <c r="K46" s="26">
        <v>1</v>
      </c>
      <c r="L46" s="26">
        <v>440</v>
      </c>
      <c r="M46" s="26">
        <v>17.5</v>
      </c>
      <c r="N46" s="26">
        <v>0.9</v>
      </c>
      <c r="O46" s="261">
        <f t="shared" si="4"/>
        <v>12.003112096452318</v>
      </c>
      <c r="P46" s="45">
        <f t="shared" si="5"/>
        <v>0.58333333333333337</v>
      </c>
      <c r="Q46" s="26">
        <v>14</v>
      </c>
      <c r="R46" s="26">
        <f t="shared" si="1"/>
        <v>5110</v>
      </c>
      <c r="S46" s="282">
        <f t="shared" si="2"/>
        <v>35779.276640841621</v>
      </c>
      <c r="T46" s="26">
        <v>0.8</v>
      </c>
      <c r="U46" s="47">
        <f t="shared" si="3"/>
        <v>28623.421312673298</v>
      </c>
      <c r="W46" s="10" t="s">
        <v>277</v>
      </c>
      <c r="AE46" s="18"/>
      <c r="CI46" s="294"/>
      <c r="CJ46" s="294"/>
      <c r="CK46" s="294"/>
      <c r="CL46" s="294"/>
      <c r="CM46" s="294"/>
      <c r="CN46" s="294"/>
      <c r="CO46" s="294"/>
      <c r="CP46" s="294"/>
      <c r="CQ46" s="294"/>
      <c r="CR46" s="294"/>
      <c r="CS46" s="294"/>
      <c r="CT46" s="294"/>
      <c r="CU46" s="294"/>
      <c r="CV46" s="294"/>
      <c r="CW46" s="294"/>
      <c r="CX46" s="294"/>
      <c r="CY46" s="294"/>
      <c r="CZ46" s="294"/>
      <c r="DA46" s="294"/>
      <c r="DB46" s="294"/>
      <c r="DC46" s="294"/>
      <c r="DD46" s="294"/>
      <c r="DE46" s="294"/>
      <c r="DF46" s="294"/>
      <c r="DG46" s="294"/>
      <c r="DH46" s="294"/>
      <c r="DI46" s="294"/>
      <c r="DJ46" s="294"/>
      <c r="DK46" s="294"/>
      <c r="DL46" s="294"/>
    </row>
    <row r="47" spans="1:116" s="10" customFormat="1" ht="15.75" x14ac:dyDescent="0.25">
      <c r="C47" s="26">
        <v>4</v>
      </c>
      <c r="D47" s="26" t="s">
        <v>416</v>
      </c>
      <c r="E47" s="26" t="s">
        <v>312</v>
      </c>
      <c r="F47" s="26" t="s">
        <v>276</v>
      </c>
      <c r="G47" s="26">
        <v>2</v>
      </c>
      <c r="H47" s="261">
        <v>2013</v>
      </c>
      <c r="I47" s="26" t="s">
        <v>417</v>
      </c>
      <c r="J47" s="26" t="s">
        <v>418</v>
      </c>
      <c r="K47" s="26">
        <v>2</v>
      </c>
      <c r="L47" s="26">
        <v>440</v>
      </c>
      <c r="M47" s="26">
        <v>11.66</v>
      </c>
      <c r="N47" s="26">
        <v>0.9</v>
      </c>
      <c r="O47" s="261">
        <f t="shared" si="4"/>
        <v>7.9975021168362304</v>
      </c>
      <c r="P47" s="45">
        <f t="shared" si="5"/>
        <v>0.41666666666666669</v>
      </c>
      <c r="Q47" s="26">
        <v>10</v>
      </c>
      <c r="R47" s="26">
        <f t="shared" si="1"/>
        <v>3650</v>
      </c>
      <c r="S47" s="282">
        <f t="shared" si="2"/>
        <v>24325.735605376871</v>
      </c>
      <c r="T47" s="26">
        <v>0.8</v>
      </c>
      <c r="U47" s="47">
        <f t="shared" si="3"/>
        <v>19460.588484301497</v>
      </c>
      <c r="W47" s="10" t="s">
        <v>278</v>
      </c>
      <c r="Y47" s="298" t="s">
        <v>361</v>
      </c>
      <c r="Z47" s="319" t="s">
        <v>419</v>
      </c>
      <c r="AA47" s="320" t="s">
        <v>420</v>
      </c>
      <c r="AD47" s="18"/>
      <c r="CI47" s="294"/>
      <c r="CJ47" s="294"/>
      <c r="CK47" s="294"/>
      <c r="CL47" s="294"/>
      <c r="CM47" s="294"/>
      <c r="CN47" s="294"/>
      <c r="CO47" s="294"/>
      <c r="CP47" s="294"/>
      <c r="CQ47" s="294"/>
      <c r="CR47" s="294"/>
      <c r="CS47" s="294"/>
      <c r="CT47" s="294"/>
      <c r="CU47" s="294"/>
      <c r="CV47" s="294"/>
      <c r="CW47" s="294"/>
      <c r="CX47" s="294"/>
      <c r="CY47" s="294"/>
      <c r="CZ47" s="294"/>
      <c r="DA47" s="294"/>
      <c r="DB47" s="294"/>
      <c r="DC47" s="294"/>
      <c r="DD47" s="294"/>
      <c r="DE47" s="294"/>
      <c r="DF47" s="294"/>
      <c r="DG47" s="294"/>
      <c r="DH47" s="294"/>
      <c r="DI47" s="294"/>
      <c r="DJ47" s="294"/>
      <c r="DK47" s="294"/>
      <c r="DL47" s="294"/>
    </row>
    <row r="48" spans="1:116" s="10" customFormat="1" ht="15" x14ac:dyDescent="0.2">
      <c r="C48" s="26">
        <v>5</v>
      </c>
      <c r="D48" s="26" t="s">
        <v>421</v>
      </c>
      <c r="E48" s="26" t="s">
        <v>312</v>
      </c>
      <c r="F48" s="26" t="s">
        <v>278</v>
      </c>
      <c r="G48" s="26">
        <v>4</v>
      </c>
      <c r="H48" s="261">
        <v>2014</v>
      </c>
      <c r="I48" s="26" t="s">
        <v>422</v>
      </c>
      <c r="J48" s="26" t="s">
        <v>423</v>
      </c>
      <c r="K48" s="26">
        <v>1</v>
      </c>
      <c r="L48" s="26">
        <v>440</v>
      </c>
      <c r="M48" s="26">
        <v>21.87</v>
      </c>
      <c r="N48" s="26">
        <v>0.9</v>
      </c>
      <c r="O48" s="261">
        <f t="shared" si="4"/>
        <v>15.000460659966413</v>
      </c>
      <c r="P48" s="45">
        <f t="shared" si="5"/>
        <v>0.66666666666666663</v>
      </c>
      <c r="Q48" s="26">
        <v>16</v>
      </c>
      <c r="R48" s="26">
        <f t="shared" si="1"/>
        <v>5840</v>
      </c>
      <c r="S48" s="282">
        <f t="shared" si="2"/>
        <v>58401.793502802568</v>
      </c>
      <c r="T48" s="26">
        <v>0.8</v>
      </c>
      <c r="U48" s="47">
        <f t="shared" si="3"/>
        <v>46721.43480224206</v>
      </c>
      <c r="Y48" s="321"/>
      <c r="Z48" s="322" t="s">
        <v>424</v>
      </c>
      <c r="AA48" s="321"/>
      <c r="AD48" s="18"/>
      <c r="CI48" s="294"/>
      <c r="CJ48" s="294"/>
      <c r="CK48" s="294"/>
      <c r="CL48" s="294"/>
      <c r="CM48" s="294"/>
      <c r="CN48" s="294"/>
      <c r="CO48" s="294"/>
      <c r="CP48" s="294"/>
      <c r="CQ48" s="294"/>
      <c r="CR48" s="294"/>
      <c r="CS48" s="294"/>
      <c r="CT48" s="294"/>
      <c r="CU48" s="294"/>
      <c r="CV48" s="294"/>
      <c r="CW48" s="294"/>
      <c r="CX48" s="294"/>
      <c r="CY48" s="294"/>
      <c r="CZ48" s="294"/>
      <c r="DA48" s="294"/>
      <c r="DB48" s="294"/>
      <c r="DC48" s="294"/>
      <c r="DD48" s="294"/>
      <c r="DE48" s="294"/>
      <c r="DF48" s="294"/>
      <c r="DG48" s="294"/>
      <c r="DH48" s="294"/>
      <c r="DI48" s="294"/>
      <c r="DJ48" s="294"/>
      <c r="DK48" s="294"/>
      <c r="DL48" s="294"/>
    </row>
    <row r="49" spans="3:116" s="10" customFormat="1" ht="15" x14ac:dyDescent="0.2">
      <c r="C49" s="26">
        <v>6</v>
      </c>
      <c r="D49" s="26" t="s">
        <v>425</v>
      </c>
      <c r="E49" s="26" t="s">
        <v>312</v>
      </c>
      <c r="F49" s="26" t="s">
        <v>276</v>
      </c>
      <c r="G49" s="26">
        <v>6</v>
      </c>
      <c r="H49" s="261">
        <v>2015</v>
      </c>
      <c r="I49" s="26" t="s">
        <v>426</v>
      </c>
      <c r="J49" s="26" t="s">
        <v>427</v>
      </c>
      <c r="K49" s="26">
        <v>1</v>
      </c>
      <c r="L49" s="26">
        <v>440</v>
      </c>
      <c r="M49" s="26">
        <v>43.74</v>
      </c>
      <c r="N49" s="26">
        <v>0.9</v>
      </c>
      <c r="O49" s="261">
        <f t="shared" si="4"/>
        <v>30.000921319932825</v>
      </c>
      <c r="P49" s="45">
        <f t="shared" si="5"/>
        <v>0.33333333333333331</v>
      </c>
      <c r="Q49" s="26">
        <v>8</v>
      </c>
      <c r="R49" s="26">
        <f t="shared" si="1"/>
        <v>2920</v>
      </c>
      <c r="S49" s="282">
        <f t="shared" si="2"/>
        <v>29200.896751401284</v>
      </c>
      <c r="T49" s="26">
        <v>0.8</v>
      </c>
      <c r="U49" s="47">
        <f t="shared" si="3"/>
        <v>23360.71740112103</v>
      </c>
      <c r="Y49" s="321"/>
      <c r="Z49" s="322" t="s">
        <v>428</v>
      </c>
      <c r="AA49" s="321"/>
      <c r="AD49" s="18"/>
      <c r="CI49" s="294"/>
      <c r="CJ49" s="294"/>
      <c r="CK49" s="294"/>
      <c r="CL49" s="294"/>
      <c r="CM49" s="294"/>
      <c r="CN49" s="294"/>
      <c r="CO49" s="294"/>
      <c r="CP49" s="294"/>
      <c r="CQ49" s="294"/>
      <c r="CR49" s="294"/>
      <c r="CS49" s="294"/>
      <c r="CT49" s="294"/>
      <c r="CU49" s="294"/>
      <c r="CV49" s="294"/>
      <c r="CW49" s="294"/>
      <c r="CX49" s="294"/>
      <c r="CY49" s="294"/>
      <c r="CZ49" s="294"/>
      <c r="DA49" s="294"/>
      <c r="DB49" s="294"/>
      <c r="DC49" s="294"/>
      <c r="DD49" s="294"/>
      <c r="DE49" s="294"/>
      <c r="DF49" s="294"/>
      <c r="DG49" s="294"/>
      <c r="DH49" s="294"/>
      <c r="DI49" s="294"/>
      <c r="DJ49" s="294"/>
      <c r="DK49" s="294"/>
      <c r="DL49" s="294"/>
    </row>
    <row r="50" spans="3:116" s="10" customFormat="1" ht="14.25" x14ac:dyDescent="0.2">
      <c r="AD50" s="18"/>
      <c r="CI50" s="294"/>
      <c r="CJ50" s="294"/>
      <c r="CK50" s="294"/>
      <c r="CL50" s="294"/>
      <c r="CM50" s="294"/>
      <c r="CN50" s="294"/>
      <c r="CO50" s="294"/>
      <c r="CP50" s="294"/>
      <c r="CQ50" s="294"/>
      <c r="CR50" s="294"/>
      <c r="CS50" s="294"/>
      <c r="CT50" s="294"/>
      <c r="CU50" s="294"/>
      <c r="CV50" s="294"/>
      <c r="CW50" s="294"/>
      <c r="CX50" s="294"/>
      <c r="CY50" s="294"/>
      <c r="CZ50" s="294"/>
      <c r="DA50" s="294"/>
      <c r="DB50" s="294"/>
      <c r="DC50" s="294"/>
      <c r="DD50" s="294"/>
      <c r="DE50" s="294"/>
      <c r="DF50" s="294"/>
      <c r="DG50" s="294"/>
      <c r="DH50" s="294"/>
      <c r="DI50" s="294"/>
      <c r="DJ50" s="294"/>
      <c r="DK50" s="294"/>
      <c r="DL50" s="294"/>
    </row>
    <row r="51" spans="3:116" s="10" customFormat="1" ht="14.25" x14ac:dyDescent="0.2">
      <c r="AD51" s="18"/>
      <c r="CI51" s="294"/>
      <c r="CJ51" s="294"/>
      <c r="CK51" s="294"/>
      <c r="CL51" s="294"/>
      <c r="CM51" s="294"/>
      <c r="CN51" s="294"/>
      <c r="CO51" s="294"/>
      <c r="CP51" s="294"/>
      <c r="CQ51" s="294"/>
      <c r="CR51" s="294"/>
      <c r="CS51" s="294"/>
      <c r="CT51" s="294"/>
      <c r="CU51" s="294"/>
      <c r="CV51" s="294"/>
      <c r="CW51" s="294"/>
      <c r="CX51" s="294"/>
      <c r="CY51" s="294"/>
      <c r="CZ51" s="294"/>
      <c r="DA51" s="294"/>
      <c r="DB51" s="294"/>
      <c r="DC51" s="294"/>
      <c r="DD51" s="294"/>
      <c r="DE51" s="294"/>
      <c r="DF51" s="294"/>
      <c r="DG51" s="294"/>
      <c r="DH51" s="294"/>
      <c r="DI51" s="294"/>
      <c r="DJ51" s="294"/>
      <c r="DK51" s="294"/>
      <c r="DL51" s="294"/>
    </row>
    <row r="52" spans="3:116" s="10" customFormat="1" ht="14.25" x14ac:dyDescent="0.2">
      <c r="AD52" s="18"/>
      <c r="CI52" s="294"/>
      <c r="CJ52" s="294"/>
      <c r="CK52" s="294"/>
      <c r="CL52" s="294"/>
      <c r="CM52" s="294"/>
      <c r="CN52" s="294"/>
      <c r="CO52" s="294"/>
      <c r="CP52" s="294"/>
      <c r="CQ52" s="294"/>
      <c r="CR52" s="294"/>
      <c r="CS52" s="294"/>
      <c r="CT52" s="294"/>
      <c r="CU52" s="294"/>
      <c r="CV52" s="294"/>
      <c r="CW52" s="294"/>
      <c r="CX52" s="294"/>
      <c r="CY52" s="294"/>
      <c r="CZ52" s="294"/>
      <c r="DA52" s="294"/>
      <c r="DB52" s="294"/>
      <c r="DC52" s="294"/>
      <c r="DD52" s="294"/>
      <c r="DE52" s="294"/>
      <c r="DF52" s="294"/>
      <c r="DG52" s="294"/>
      <c r="DH52" s="294"/>
      <c r="DI52" s="294"/>
      <c r="DJ52" s="294"/>
      <c r="DK52" s="294"/>
      <c r="DL52" s="294"/>
    </row>
    <row r="53" spans="3:116" s="10" customFormat="1" ht="14.25" x14ac:dyDescent="0.2">
      <c r="AD53" s="18"/>
      <c r="AI53" s="323" t="s">
        <v>429</v>
      </c>
      <c r="AQ53" s="324" t="s">
        <v>430</v>
      </c>
      <c r="CI53" s="294"/>
      <c r="CJ53" s="294"/>
      <c r="CK53" s="294"/>
      <c r="CL53" s="294"/>
      <c r="CM53" s="294"/>
      <c r="CN53" s="294"/>
      <c r="CO53" s="294"/>
      <c r="CP53" s="294"/>
      <c r="CQ53" s="294"/>
      <c r="CR53" s="294"/>
      <c r="CS53" s="294"/>
      <c r="CT53" s="294"/>
      <c r="CU53" s="294"/>
      <c r="CV53" s="294"/>
      <c r="CW53" s="294"/>
      <c r="CX53" s="294"/>
      <c r="CY53" s="294"/>
      <c r="CZ53" s="294"/>
      <c r="DA53" s="294"/>
      <c r="DB53" s="294"/>
      <c r="DC53" s="294"/>
      <c r="DD53" s="294"/>
      <c r="DE53" s="294"/>
      <c r="DF53" s="294"/>
      <c r="DG53" s="294"/>
      <c r="DH53" s="294"/>
      <c r="DI53" s="294"/>
      <c r="DJ53" s="294"/>
      <c r="DK53" s="294"/>
      <c r="DL53" s="294"/>
    </row>
    <row r="54" spans="3:116" s="10" customFormat="1" ht="15.75" x14ac:dyDescent="0.2">
      <c r="D54" s="49"/>
      <c r="E54" s="37"/>
      <c r="F54" s="78"/>
      <c r="G54" s="78"/>
      <c r="H54" s="78"/>
      <c r="I54" s="78"/>
      <c r="L54" s="20"/>
      <c r="M54" s="325"/>
      <c r="N54" s="20"/>
      <c r="O54" s="65"/>
      <c r="P54" s="20"/>
      <c r="Q54" s="78"/>
      <c r="R54" s="78"/>
      <c r="AD54" s="18"/>
      <c r="AI54" s="323"/>
      <c r="AQ54" s="324"/>
      <c r="CF54" s="294"/>
      <c r="CG54" s="294"/>
      <c r="CH54" s="294"/>
      <c r="CI54" s="294"/>
      <c r="CJ54" s="294"/>
      <c r="CK54" s="294"/>
      <c r="CL54" s="294"/>
      <c r="CM54" s="294"/>
      <c r="CN54" s="294"/>
      <c r="CO54" s="294"/>
      <c r="CP54" s="294"/>
      <c r="CQ54" s="294"/>
      <c r="CR54" s="294"/>
      <c r="CS54" s="294"/>
      <c r="CT54" s="294"/>
      <c r="CU54" s="294"/>
      <c r="CV54" s="294"/>
      <c r="CW54" s="294"/>
      <c r="CX54" s="294"/>
      <c r="CY54" s="294"/>
      <c r="CZ54" s="294"/>
      <c r="DA54" s="294"/>
      <c r="DB54" s="294"/>
      <c r="DC54" s="294"/>
      <c r="DD54" s="294"/>
      <c r="DE54" s="294"/>
      <c r="DF54" s="294"/>
      <c r="DG54" s="294"/>
      <c r="DH54" s="294"/>
      <c r="DI54" s="294"/>
      <c r="DJ54" s="294"/>
      <c r="DK54" s="294"/>
      <c r="DL54" s="294"/>
    </row>
    <row r="55" spans="3:116" s="10" customFormat="1" ht="14.25" x14ac:dyDescent="0.2">
      <c r="F55" s="22"/>
      <c r="G55" s="22"/>
      <c r="H55" s="22"/>
      <c r="I55" s="22"/>
      <c r="J55" s="22"/>
      <c r="K55" s="22"/>
      <c r="L55" s="22"/>
      <c r="M55" s="22"/>
      <c r="N55" s="22"/>
      <c r="O55" s="22"/>
      <c r="P55" s="22"/>
      <c r="Q55" s="22"/>
      <c r="R55" s="22"/>
      <c r="AD55" s="18"/>
      <c r="CF55" s="294"/>
      <c r="CG55" s="294"/>
      <c r="CH55" s="294"/>
      <c r="CI55" s="294"/>
      <c r="CJ55" s="294"/>
      <c r="CK55" s="294"/>
      <c r="CL55" s="294"/>
      <c r="CM55" s="294"/>
      <c r="CN55" s="294"/>
      <c r="CO55" s="294"/>
      <c r="CP55" s="294"/>
      <c r="CQ55" s="294"/>
      <c r="CR55" s="294"/>
      <c r="CS55" s="294"/>
      <c r="CT55" s="294"/>
      <c r="CU55" s="294"/>
      <c r="CV55" s="294"/>
      <c r="CW55" s="294"/>
      <c r="CX55" s="294"/>
      <c r="CY55" s="294"/>
      <c r="CZ55" s="294"/>
      <c r="DA55" s="294"/>
      <c r="DB55" s="294"/>
      <c r="DC55" s="294"/>
      <c r="DD55" s="294"/>
      <c r="DE55" s="294"/>
      <c r="DF55" s="294"/>
      <c r="DG55" s="294"/>
      <c r="DH55" s="294"/>
      <c r="DI55" s="294"/>
      <c r="DJ55" s="294"/>
      <c r="DK55" s="294"/>
      <c r="DL55" s="294"/>
    </row>
    <row r="56" spans="3:116" s="10" customFormat="1" ht="14.25" x14ac:dyDescent="0.2">
      <c r="AE56" s="18"/>
      <c r="CF56" s="294"/>
      <c r="CG56" s="294"/>
      <c r="CH56" s="294"/>
      <c r="CI56" s="294"/>
      <c r="CJ56" s="294"/>
      <c r="CK56" s="294"/>
      <c r="CL56" s="294"/>
      <c r="CM56" s="294"/>
      <c r="CN56" s="294"/>
      <c r="CO56" s="294"/>
      <c r="CP56" s="294"/>
      <c r="CQ56" s="294"/>
      <c r="CR56" s="294"/>
      <c r="CS56" s="294"/>
      <c r="CT56" s="294"/>
      <c r="CU56" s="294"/>
      <c r="CV56" s="294"/>
      <c r="CW56" s="294"/>
      <c r="CX56" s="294"/>
      <c r="CY56" s="294"/>
      <c r="CZ56" s="294"/>
      <c r="DA56" s="294"/>
      <c r="DB56" s="294"/>
      <c r="DC56" s="294"/>
      <c r="DD56" s="294"/>
      <c r="DE56" s="294"/>
      <c r="DF56" s="294"/>
      <c r="DG56" s="294"/>
      <c r="DH56" s="294"/>
      <c r="DI56" s="294"/>
      <c r="DJ56" s="294"/>
      <c r="DK56" s="294"/>
      <c r="DL56" s="294"/>
    </row>
    <row r="57" spans="3:116" s="10" customFormat="1" ht="14.25" x14ac:dyDescent="0.2">
      <c r="AE57" s="18"/>
      <c r="CF57" s="294"/>
      <c r="CG57" s="294"/>
      <c r="CH57" s="294"/>
      <c r="CI57" s="294"/>
      <c r="CJ57" s="294"/>
      <c r="CK57" s="294"/>
      <c r="CL57" s="294"/>
      <c r="CM57" s="294"/>
      <c r="CN57" s="294"/>
      <c r="CO57" s="294"/>
      <c r="CP57" s="294"/>
      <c r="CQ57" s="294"/>
      <c r="CR57" s="294"/>
      <c r="CS57" s="294"/>
      <c r="CT57" s="294"/>
      <c r="CU57" s="294"/>
      <c r="CV57" s="294"/>
      <c r="CW57" s="294"/>
      <c r="CX57" s="294"/>
      <c r="CY57" s="294"/>
      <c r="CZ57" s="294"/>
      <c r="DA57" s="294"/>
      <c r="DB57" s="294"/>
      <c r="DC57" s="294"/>
      <c r="DD57" s="294"/>
      <c r="DE57" s="294"/>
      <c r="DF57" s="294"/>
      <c r="DG57" s="294"/>
      <c r="DH57" s="294"/>
      <c r="DI57" s="294"/>
      <c r="DJ57" s="294"/>
      <c r="DK57" s="294"/>
      <c r="DL57" s="294"/>
    </row>
    <row r="58" spans="3:116" s="10" customFormat="1" ht="14.25" x14ac:dyDescent="0.2">
      <c r="AE58" s="18"/>
      <c r="CF58" s="294"/>
      <c r="CG58" s="294"/>
      <c r="CH58" s="294"/>
      <c r="CI58" s="294"/>
      <c r="CJ58" s="294"/>
      <c r="CK58" s="294"/>
      <c r="CL58" s="294"/>
      <c r="CM58" s="294"/>
      <c r="CN58" s="294"/>
      <c r="CO58" s="294"/>
      <c r="CP58" s="294"/>
      <c r="CQ58" s="294"/>
      <c r="CR58" s="294"/>
      <c r="CS58" s="294"/>
      <c r="CT58" s="294"/>
      <c r="CU58" s="294"/>
      <c r="CV58" s="294"/>
      <c r="CW58" s="294"/>
      <c r="CX58" s="294"/>
      <c r="CY58" s="294"/>
      <c r="CZ58" s="294"/>
      <c r="DA58" s="294"/>
      <c r="DB58" s="294"/>
      <c r="DC58" s="294"/>
      <c r="DD58" s="294"/>
      <c r="DE58" s="294"/>
      <c r="DF58" s="294"/>
      <c r="DG58" s="294"/>
      <c r="DH58" s="294"/>
      <c r="DI58" s="294"/>
      <c r="DJ58" s="294"/>
      <c r="DK58" s="294"/>
      <c r="DL58" s="294"/>
    </row>
    <row r="59" spans="3:116" s="10" customFormat="1" ht="14.25" x14ac:dyDescent="0.2">
      <c r="AE59" s="18"/>
      <c r="CF59" s="294"/>
      <c r="CG59" s="294"/>
      <c r="CH59" s="294"/>
      <c r="CI59" s="294"/>
      <c r="CJ59" s="294"/>
      <c r="CK59" s="294"/>
      <c r="CL59" s="294"/>
      <c r="CM59" s="294"/>
      <c r="CN59" s="294"/>
      <c r="CO59" s="294"/>
      <c r="CP59" s="294"/>
      <c r="CQ59" s="294"/>
      <c r="CR59" s="294"/>
      <c r="CS59" s="294"/>
      <c r="CT59" s="294"/>
      <c r="CU59" s="294"/>
      <c r="CV59" s="294"/>
      <c r="CW59" s="294"/>
      <c r="CX59" s="294"/>
      <c r="CY59" s="294"/>
      <c r="CZ59" s="294"/>
      <c r="DA59" s="294"/>
      <c r="DB59" s="294"/>
      <c r="DC59" s="294"/>
      <c r="DD59" s="294"/>
      <c r="DE59" s="294"/>
      <c r="DF59" s="294"/>
      <c r="DG59" s="294"/>
      <c r="DH59" s="294"/>
      <c r="DI59" s="294"/>
      <c r="DJ59" s="294"/>
      <c r="DK59" s="294"/>
      <c r="DL59" s="294"/>
    </row>
    <row r="60" spans="3:116" s="10" customFormat="1" ht="14.25" x14ac:dyDescent="0.2">
      <c r="AE60" s="18"/>
      <c r="CF60" s="294"/>
      <c r="CG60" s="294"/>
      <c r="CH60" s="294"/>
      <c r="CI60" s="294"/>
      <c r="CJ60" s="294"/>
      <c r="CK60" s="294"/>
      <c r="CL60" s="294"/>
      <c r="CM60" s="294"/>
      <c r="CN60" s="294"/>
      <c r="CO60" s="294"/>
      <c r="CP60" s="294"/>
      <c r="CQ60" s="294"/>
      <c r="CR60" s="294"/>
      <c r="CS60" s="294"/>
      <c r="CT60" s="294"/>
      <c r="CU60" s="294"/>
      <c r="CV60" s="294"/>
      <c r="CW60" s="294"/>
      <c r="CX60" s="294"/>
      <c r="CY60" s="294"/>
      <c r="CZ60" s="294"/>
      <c r="DA60" s="294"/>
      <c r="DB60" s="294"/>
      <c r="DC60" s="294"/>
      <c r="DD60" s="294"/>
      <c r="DE60" s="294"/>
      <c r="DF60" s="294"/>
      <c r="DG60" s="294"/>
      <c r="DH60" s="294"/>
      <c r="DI60" s="294"/>
      <c r="DJ60" s="294"/>
      <c r="DK60" s="294"/>
      <c r="DL60" s="294"/>
    </row>
    <row r="61" spans="3:116" s="10" customFormat="1" ht="14.25" x14ac:dyDescent="0.2">
      <c r="AE61" s="18"/>
      <c r="CF61" s="294"/>
      <c r="CG61" s="294"/>
      <c r="CH61" s="294"/>
      <c r="CI61" s="294"/>
      <c r="CJ61" s="294"/>
      <c r="CK61" s="294"/>
      <c r="CL61" s="294"/>
      <c r="CM61" s="294"/>
      <c r="CN61" s="294"/>
      <c r="CO61" s="294"/>
      <c r="CP61" s="294"/>
      <c r="CQ61" s="294"/>
      <c r="CR61" s="294"/>
      <c r="CS61" s="294"/>
      <c r="CT61" s="294"/>
      <c r="CU61" s="294"/>
      <c r="CV61" s="294"/>
      <c r="CW61" s="294"/>
      <c r="CX61" s="294"/>
      <c r="CY61" s="294"/>
      <c r="CZ61" s="294"/>
      <c r="DA61" s="294"/>
      <c r="DB61" s="294"/>
      <c r="DC61" s="294"/>
      <c r="DD61" s="294"/>
      <c r="DE61" s="294"/>
      <c r="DF61" s="294"/>
      <c r="DG61" s="294"/>
      <c r="DH61" s="294"/>
      <c r="DI61" s="294"/>
      <c r="DJ61" s="294"/>
      <c r="DK61" s="294"/>
      <c r="DL61" s="294"/>
    </row>
    <row r="62" spans="3:116" s="10" customFormat="1" ht="14.25" x14ac:dyDescent="0.2">
      <c r="AE62" s="18"/>
      <c r="CF62" s="294"/>
      <c r="CG62" s="294"/>
      <c r="CH62" s="294"/>
      <c r="CI62" s="294"/>
      <c r="CJ62" s="294"/>
      <c r="CK62" s="294"/>
      <c r="CL62" s="294"/>
      <c r="CM62" s="294"/>
      <c r="CN62" s="294"/>
      <c r="CO62" s="294"/>
      <c r="CP62" s="294"/>
      <c r="CQ62" s="294"/>
      <c r="CR62" s="294"/>
      <c r="CS62" s="294"/>
      <c r="CT62" s="294"/>
      <c r="CU62" s="294"/>
      <c r="CV62" s="294"/>
      <c r="CW62" s="294"/>
      <c r="CX62" s="294"/>
      <c r="CY62" s="294"/>
      <c r="CZ62" s="294"/>
      <c r="DA62" s="294"/>
      <c r="DB62" s="294"/>
      <c r="DC62" s="294"/>
      <c r="DD62" s="294"/>
      <c r="DE62" s="294"/>
      <c r="DF62" s="294"/>
      <c r="DG62" s="294"/>
      <c r="DH62" s="294"/>
      <c r="DI62" s="294"/>
      <c r="DJ62" s="294"/>
      <c r="DK62" s="294"/>
      <c r="DL62" s="294"/>
    </row>
    <row r="63" spans="3:116" s="10" customFormat="1" ht="14.25" x14ac:dyDescent="0.2">
      <c r="AE63" s="18"/>
      <c r="CF63" s="294"/>
      <c r="CG63" s="294"/>
      <c r="CH63" s="294"/>
      <c r="CI63" s="294"/>
      <c r="CJ63" s="294"/>
      <c r="CK63" s="294"/>
      <c r="CL63" s="294"/>
      <c r="CM63" s="294"/>
      <c r="CN63" s="294"/>
      <c r="CO63" s="294"/>
      <c r="CP63" s="294"/>
      <c r="CQ63" s="294"/>
      <c r="CR63" s="294"/>
      <c r="CS63" s="294"/>
      <c r="CT63" s="294"/>
      <c r="CU63" s="294"/>
      <c r="CV63" s="294"/>
      <c r="CW63" s="294"/>
      <c r="CX63" s="294"/>
      <c r="CY63" s="294"/>
      <c r="CZ63" s="294"/>
      <c r="DA63" s="294"/>
      <c r="DB63" s="294"/>
      <c r="DC63" s="294"/>
      <c r="DD63" s="294"/>
      <c r="DE63" s="294"/>
      <c r="DF63" s="294"/>
      <c r="DG63" s="294"/>
      <c r="DH63" s="294"/>
      <c r="DI63" s="294"/>
      <c r="DJ63" s="294"/>
      <c r="DK63" s="294"/>
      <c r="DL63" s="294"/>
    </row>
    <row r="64" spans="3:116" s="10" customFormat="1" ht="14.25" x14ac:dyDescent="0.2">
      <c r="AE64" s="18"/>
      <c r="AI64" s="10" t="s">
        <v>431</v>
      </c>
      <c r="CF64" s="294"/>
      <c r="CG64" s="294"/>
      <c r="CH64" s="294"/>
      <c r="CI64" s="294"/>
      <c r="CJ64" s="294"/>
      <c r="CK64" s="294"/>
      <c r="CL64" s="294"/>
      <c r="CM64" s="294"/>
      <c r="CN64" s="294"/>
      <c r="CO64" s="294"/>
      <c r="CP64" s="294"/>
      <c r="CQ64" s="294"/>
      <c r="CR64" s="294"/>
      <c r="CS64" s="294"/>
      <c r="CT64" s="294"/>
      <c r="CU64" s="294"/>
      <c r="CV64" s="294"/>
      <c r="CW64" s="294"/>
      <c r="CX64" s="294"/>
      <c r="CY64" s="294"/>
      <c r="CZ64" s="294"/>
      <c r="DA64" s="294"/>
      <c r="DB64" s="294"/>
      <c r="DC64" s="294"/>
      <c r="DD64" s="294"/>
      <c r="DE64" s="294"/>
      <c r="DF64" s="294"/>
      <c r="DG64" s="294"/>
      <c r="DH64" s="294"/>
      <c r="DI64" s="294"/>
      <c r="DJ64" s="294"/>
      <c r="DK64" s="294"/>
      <c r="DL64" s="294"/>
    </row>
    <row r="65" spans="2:116" s="10" customFormat="1" ht="14.25" x14ac:dyDescent="0.2">
      <c r="AE65" s="18"/>
      <c r="AT65" s="323" t="s">
        <v>432</v>
      </c>
      <c r="CF65" s="294"/>
      <c r="CG65" s="294"/>
      <c r="CH65" s="294"/>
      <c r="CI65" s="294"/>
      <c r="CJ65" s="294"/>
      <c r="CK65" s="294"/>
      <c r="CL65" s="294"/>
      <c r="CM65" s="294"/>
      <c r="CN65" s="294"/>
      <c r="CO65" s="294"/>
      <c r="CP65" s="294"/>
      <c r="CQ65" s="294"/>
      <c r="CR65" s="294"/>
      <c r="CS65" s="294"/>
      <c r="CT65" s="294"/>
      <c r="CU65" s="294"/>
      <c r="CV65" s="294"/>
      <c r="CW65" s="294"/>
      <c r="CX65" s="294"/>
      <c r="CY65" s="294"/>
      <c r="CZ65" s="294"/>
      <c r="DA65" s="294"/>
      <c r="DB65" s="294"/>
      <c r="DC65" s="294"/>
      <c r="DD65" s="294"/>
      <c r="DE65" s="294"/>
      <c r="DF65" s="294"/>
      <c r="DG65" s="294"/>
      <c r="DH65" s="294"/>
      <c r="DI65" s="294"/>
      <c r="DJ65" s="294"/>
      <c r="DK65" s="294"/>
      <c r="DL65" s="294"/>
    </row>
    <row r="66" spans="2:116" s="10" customFormat="1" ht="14.25" x14ac:dyDescent="0.2">
      <c r="AE66" s="18"/>
      <c r="CF66" s="294"/>
      <c r="CG66" s="294"/>
      <c r="CH66" s="294"/>
      <c r="CI66" s="294"/>
      <c r="CJ66" s="294"/>
      <c r="CK66" s="294"/>
      <c r="CL66" s="294"/>
      <c r="CM66" s="294"/>
      <c r="CN66" s="294"/>
      <c r="CO66" s="294"/>
      <c r="CP66" s="294"/>
      <c r="CQ66" s="294"/>
      <c r="CR66" s="294"/>
      <c r="CS66" s="294"/>
      <c r="CT66" s="294"/>
      <c r="CU66" s="294"/>
      <c r="CV66" s="294"/>
      <c r="CW66" s="294"/>
      <c r="CX66" s="294"/>
      <c r="CY66" s="294"/>
      <c r="CZ66" s="294"/>
      <c r="DA66" s="294"/>
      <c r="DB66" s="294"/>
      <c r="DC66" s="294"/>
      <c r="DD66" s="294"/>
      <c r="DE66" s="294"/>
      <c r="DF66" s="294"/>
      <c r="DG66" s="294"/>
      <c r="DH66" s="294"/>
      <c r="DI66" s="294"/>
      <c r="DJ66" s="294"/>
      <c r="DK66" s="294"/>
      <c r="DL66" s="294"/>
    </row>
    <row r="67" spans="2:116" s="10" customFormat="1" ht="14.25" x14ac:dyDescent="0.2">
      <c r="D67" s="22"/>
      <c r="E67" s="22"/>
      <c r="F67" s="22"/>
      <c r="G67" s="22"/>
      <c r="H67" s="22"/>
      <c r="I67" s="22"/>
      <c r="J67" s="22"/>
      <c r="K67" s="22"/>
      <c r="L67" s="22"/>
      <c r="M67" s="22"/>
      <c r="N67" s="22"/>
      <c r="O67" s="22"/>
      <c r="P67" s="22"/>
      <c r="Q67" s="22"/>
      <c r="R67" s="22"/>
      <c r="S67" s="22"/>
      <c r="AE67" s="18"/>
      <c r="CF67" s="294"/>
      <c r="CG67" s="294"/>
      <c r="CH67" s="294"/>
      <c r="CI67" s="294"/>
      <c r="CJ67" s="294"/>
      <c r="CK67" s="294"/>
      <c r="CL67" s="294"/>
      <c r="CM67" s="294"/>
      <c r="CN67" s="294"/>
      <c r="CO67" s="294"/>
      <c r="CP67" s="294"/>
      <c r="CQ67" s="294"/>
      <c r="CR67" s="294"/>
      <c r="CS67" s="294"/>
      <c r="CT67" s="294"/>
      <c r="CU67" s="294"/>
      <c r="CV67" s="294"/>
      <c r="CW67" s="294"/>
      <c r="CX67" s="294"/>
      <c r="CY67" s="294"/>
      <c r="CZ67" s="294"/>
      <c r="DA67" s="294"/>
      <c r="DB67" s="294"/>
      <c r="DC67" s="294"/>
      <c r="DD67" s="294"/>
      <c r="DE67" s="294"/>
      <c r="DF67" s="294"/>
      <c r="DG67" s="294"/>
      <c r="DH67" s="294"/>
      <c r="DI67" s="294"/>
      <c r="DJ67" s="294"/>
      <c r="DK67" s="294"/>
      <c r="DL67" s="294"/>
    </row>
    <row r="68" spans="2:116" s="10" customFormat="1" ht="14.25" x14ac:dyDescent="0.2">
      <c r="D68" s="22"/>
      <c r="E68" s="22"/>
      <c r="F68" s="22"/>
      <c r="G68" s="22"/>
      <c r="H68" s="22"/>
      <c r="I68" s="22"/>
      <c r="J68" s="22"/>
      <c r="K68" s="22"/>
      <c r="L68" s="22"/>
      <c r="M68" s="22"/>
      <c r="N68" s="22"/>
      <c r="O68" s="22"/>
      <c r="P68" s="22"/>
      <c r="Q68" s="22"/>
      <c r="R68" s="22"/>
      <c r="S68" s="22"/>
      <c r="AE68" s="18"/>
      <c r="CF68" s="294"/>
      <c r="CG68" s="294"/>
      <c r="CH68" s="294"/>
      <c r="CI68" s="294"/>
      <c r="CJ68" s="294"/>
      <c r="CK68" s="294"/>
      <c r="CL68" s="294"/>
      <c r="CM68" s="294"/>
      <c r="CN68" s="294"/>
      <c r="CO68" s="294"/>
      <c r="CP68" s="294"/>
      <c r="CQ68" s="294"/>
      <c r="CR68" s="294"/>
      <c r="CS68" s="294"/>
      <c r="CT68" s="294"/>
      <c r="CU68" s="294"/>
      <c r="CV68" s="294"/>
      <c r="CW68" s="294"/>
      <c r="CX68" s="294"/>
      <c r="CY68" s="294"/>
      <c r="CZ68" s="294"/>
      <c r="DA68" s="294"/>
      <c r="DB68" s="294"/>
      <c r="DC68" s="294"/>
      <c r="DD68" s="294"/>
      <c r="DE68" s="294"/>
      <c r="DF68" s="294"/>
      <c r="DG68" s="294"/>
      <c r="DH68" s="294"/>
      <c r="DI68" s="294"/>
      <c r="DJ68" s="294"/>
      <c r="DK68" s="294"/>
      <c r="DL68" s="294"/>
    </row>
    <row r="69" spans="2:116" s="10" customFormat="1" ht="14.25" x14ac:dyDescent="0.2">
      <c r="D69" s="22"/>
      <c r="E69" s="22"/>
      <c r="F69" s="22"/>
      <c r="G69" s="22"/>
      <c r="H69" s="22"/>
      <c r="I69" s="22"/>
      <c r="J69" s="22"/>
      <c r="K69" s="22"/>
      <c r="L69" s="22"/>
      <c r="M69" s="22"/>
      <c r="N69" s="22"/>
      <c r="O69" s="22"/>
      <c r="P69" s="22"/>
      <c r="Q69" s="22"/>
      <c r="R69" s="22"/>
      <c r="S69" s="22"/>
      <c r="AE69" s="18"/>
      <c r="CF69" s="294"/>
      <c r="CG69" s="294"/>
      <c r="CH69" s="294"/>
      <c r="CI69" s="294"/>
      <c r="CJ69" s="294"/>
      <c r="CK69" s="294"/>
      <c r="CL69" s="294"/>
      <c r="CM69" s="294"/>
      <c r="CN69" s="294"/>
      <c r="CO69" s="294"/>
      <c r="CP69" s="294"/>
      <c r="CQ69" s="294"/>
      <c r="CR69" s="294"/>
      <c r="CS69" s="294"/>
      <c r="CT69" s="294"/>
      <c r="CU69" s="294"/>
      <c r="CV69" s="294"/>
      <c r="CW69" s="294"/>
      <c r="CX69" s="294"/>
      <c r="CY69" s="294"/>
      <c r="CZ69" s="294"/>
      <c r="DA69" s="294"/>
      <c r="DB69" s="294"/>
      <c r="DC69" s="294"/>
      <c r="DD69" s="294"/>
      <c r="DE69" s="294"/>
      <c r="DF69" s="294"/>
      <c r="DG69" s="294"/>
      <c r="DH69" s="294"/>
      <c r="DI69" s="294"/>
      <c r="DJ69" s="294"/>
      <c r="DK69" s="294"/>
      <c r="DL69" s="294"/>
    </row>
    <row r="70" spans="2:116" s="10" customFormat="1" ht="15.75" x14ac:dyDescent="0.2">
      <c r="B70" s="244" t="s">
        <v>433</v>
      </c>
      <c r="C70" s="316" t="s">
        <v>315</v>
      </c>
      <c r="D70" s="296"/>
      <c r="F70" s="22"/>
      <c r="G70" s="22"/>
      <c r="H70" s="22"/>
      <c r="I70" s="22"/>
      <c r="J70" s="22"/>
      <c r="K70" s="22"/>
      <c r="L70" s="22"/>
      <c r="M70" s="22"/>
      <c r="N70" s="22"/>
      <c r="O70" s="22"/>
      <c r="P70" s="22"/>
      <c r="Q70" s="22"/>
      <c r="R70" s="22"/>
      <c r="S70" s="22"/>
      <c r="AE70" s="18"/>
      <c r="CF70" s="294"/>
      <c r="CG70" s="294"/>
      <c r="CH70" s="294"/>
      <c r="CI70" s="294"/>
      <c r="CJ70" s="294"/>
      <c r="CK70" s="294"/>
      <c r="CL70" s="294"/>
      <c r="CM70" s="294"/>
      <c r="CN70" s="294"/>
      <c r="CO70" s="294"/>
      <c r="CP70" s="294"/>
      <c r="CQ70" s="294"/>
      <c r="CR70" s="294"/>
      <c r="CS70" s="294"/>
      <c r="CT70" s="294"/>
      <c r="CU70" s="294"/>
      <c r="CV70" s="294"/>
      <c r="CW70" s="294"/>
      <c r="CX70" s="294"/>
      <c r="CY70" s="294"/>
      <c r="CZ70" s="294"/>
      <c r="DA70" s="294"/>
      <c r="DB70" s="294"/>
      <c r="DC70" s="294"/>
      <c r="DD70" s="294"/>
      <c r="DE70" s="294"/>
      <c r="DF70" s="294"/>
      <c r="DG70" s="294"/>
      <c r="DH70" s="294"/>
      <c r="DI70" s="294"/>
      <c r="DJ70" s="294"/>
      <c r="DK70" s="294"/>
      <c r="DL70" s="294"/>
    </row>
    <row r="71" spans="2:116" s="10" customFormat="1" ht="15.75" x14ac:dyDescent="0.2">
      <c r="B71" s="51"/>
      <c r="C71" s="51"/>
      <c r="D71" s="85"/>
      <c r="E71" s="22"/>
      <c r="F71" s="22"/>
      <c r="G71" s="22"/>
      <c r="H71" s="22"/>
      <c r="I71" s="22"/>
      <c r="J71" s="22"/>
      <c r="K71" s="22"/>
      <c r="L71" s="22"/>
      <c r="M71" s="22"/>
      <c r="N71" s="22"/>
      <c r="O71" s="22"/>
      <c r="P71" s="22"/>
      <c r="Q71" s="22"/>
      <c r="R71" s="22"/>
      <c r="S71" s="22"/>
      <c r="AE71" s="18"/>
      <c r="CF71" s="294"/>
      <c r="CG71" s="294"/>
      <c r="CH71" s="294"/>
      <c r="CI71" s="294"/>
      <c r="CJ71" s="294"/>
      <c r="CK71" s="294"/>
      <c r="CL71" s="294"/>
      <c r="CM71" s="294"/>
      <c r="CN71" s="294"/>
      <c r="CO71" s="294"/>
      <c r="CP71" s="294"/>
      <c r="CQ71" s="294"/>
      <c r="CR71" s="294"/>
      <c r="CS71" s="294"/>
      <c r="CT71" s="294"/>
      <c r="CU71" s="294"/>
      <c r="CV71" s="294"/>
      <c r="CW71" s="294"/>
      <c r="CX71" s="294"/>
      <c r="CY71" s="294"/>
      <c r="CZ71" s="294"/>
      <c r="DA71" s="294"/>
      <c r="DB71" s="294"/>
      <c r="DC71" s="294"/>
      <c r="DD71" s="294"/>
      <c r="DE71" s="294"/>
      <c r="DF71" s="294"/>
      <c r="DG71" s="294"/>
      <c r="DH71" s="294"/>
      <c r="DI71" s="294"/>
      <c r="DJ71" s="294"/>
      <c r="DK71" s="294"/>
      <c r="DL71" s="294"/>
    </row>
    <row r="72" spans="2:116" s="10" customFormat="1" ht="66" customHeight="1" x14ac:dyDescent="0.2">
      <c r="C72" s="318" t="s">
        <v>291</v>
      </c>
      <c r="D72" s="318" t="s">
        <v>304</v>
      </c>
      <c r="E72" s="68" t="s">
        <v>305</v>
      </c>
      <c r="F72" s="68" t="s">
        <v>306</v>
      </c>
      <c r="G72" s="68" t="s">
        <v>307</v>
      </c>
      <c r="H72" s="69" t="s">
        <v>189</v>
      </c>
      <c r="I72" s="69" t="s">
        <v>53</v>
      </c>
      <c r="J72" s="69" t="s">
        <v>54</v>
      </c>
      <c r="K72" s="68" t="s">
        <v>0</v>
      </c>
      <c r="L72" s="68" t="s">
        <v>168</v>
      </c>
      <c r="M72" s="68" t="s">
        <v>138</v>
      </c>
      <c r="N72" s="68" t="s">
        <v>272</v>
      </c>
      <c r="O72" s="69" t="s">
        <v>271</v>
      </c>
      <c r="P72" s="69" t="s">
        <v>308</v>
      </c>
      <c r="Q72" s="69" t="s">
        <v>45</v>
      </c>
      <c r="R72" s="69" t="s">
        <v>166</v>
      </c>
      <c r="S72" s="69" t="s">
        <v>309</v>
      </c>
      <c r="T72" s="69" t="s">
        <v>318</v>
      </c>
      <c r="U72" s="69" t="s">
        <v>310</v>
      </c>
      <c r="AC72" s="326"/>
      <c r="AD72" s="326"/>
      <c r="AE72" s="326"/>
      <c r="AF72" s="326"/>
      <c r="AG72" s="326"/>
      <c r="AH72" s="326"/>
      <c r="AI72" s="326"/>
      <c r="AJ72" s="326"/>
      <c r="CF72" s="294"/>
      <c r="CG72" s="294"/>
      <c r="CH72" s="294"/>
      <c r="CI72" s="294"/>
      <c r="CJ72" s="294"/>
      <c r="CK72" s="294"/>
      <c r="CL72" s="294"/>
      <c r="CM72" s="294"/>
      <c r="CN72" s="294"/>
      <c r="CO72" s="294"/>
      <c r="CP72" s="294"/>
      <c r="CQ72" s="294"/>
      <c r="CR72" s="294"/>
      <c r="CS72" s="294"/>
      <c r="CT72" s="294"/>
      <c r="CU72" s="294"/>
      <c r="CV72" s="294"/>
      <c r="CW72" s="294"/>
      <c r="CX72" s="294"/>
      <c r="CY72" s="294"/>
      <c r="CZ72" s="294"/>
      <c r="DA72" s="294"/>
      <c r="DB72" s="294"/>
      <c r="DC72" s="294"/>
      <c r="DD72" s="294"/>
      <c r="DE72" s="294"/>
      <c r="DF72" s="294"/>
      <c r="DG72" s="294"/>
      <c r="DH72" s="294"/>
      <c r="DI72" s="294"/>
      <c r="DJ72" s="294"/>
      <c r="DK72" s="294"/>
      <c r="DL72" s="294"/>
    </row>
    <row r="73" spans="2:116" s="10" customFormat="1" ht="15" x14ac:dyDescent="0.2">
      <c r="C73" s="26">
        <v>1</v>
      </c>
      <c r="D73" s="26" t="s">
        <v>434</v>
      </c>
      <c r="E73" s="26" t="s">
        <v>312</v>
      </c>
      <c r="F73" s="26" t="s">
        <v>275</v>
      </c>
      <c r="G73" s="26">
        <v>2</v>
      </c>
      <c r="H73" s="261">
        <v>2010</v>
      </c>
      <c r="I73" s="26" t="s">
        <v>316</v>
      </c>
      <c r="J73" s="26" t="s">
        <v>317</v>
      </c>
      <c r="K73" s="26">
        <v>1</v>
      </c>
      <c r="L73" s="26">
        <v>440</v>
      </c>
      <c r="M73" s="26">
        <v>20</v>
      </c>
      <c r="N73" s="26">
        <v>0.9</v>
      </c>
      <c r="O73" s="261">
        <f>(SQRT(3)*L73*M73*N73)/1000</f>
        <v>13.717842395945507</v>
      </c>
      <c r="P73" s="45">
        <f>R73/(24*365)</f>
        <v>0.66666666666666663</v>
      </c>
      <c r="Q73" s="26">
        <v>16</v>
      </c>
      <c r="R73" s="26">
        <f t="shared" ref="R73:R77" si="6">Q73*365</f>
        <v>5840</v>
      </c>
      <c r="S73" s="327">
        <f t="shared" ref="S73:S77" si="7">(P73*O73*K73)*R73</f>
        <v>53408.133061547829</v>
      </c>
      <c r="T73" s="26">
        <v>0.92</v>
      </c>
      <c r="U73" s="261">
        <f t="shared" ref="U73:U77" si="8">S73*T73</f>
        <v>49135.482416624007</v>
      </c>
      <c r="AC73" s="328"/>
      <c r="AD73" s="328"/>
      <c r="AE73" s="328"/>
      <c r="AF73" s="328"/>
      <c r="AG73" s="328"/>
      <c r="AH73" s="328"/>
      <c r="AI73" s="328"/>
      <c r="AJ73" s="328"/>
      <c r="CF73" s="294"/>
      <c r="CG73" s="294"/>
      <c r="CH73" s="294"/>
      <c r="CI73" s="294"/>
      <c r="CJ73" s="294"/>
      <c r="CK73" s="294"/>
      <c r="CL73" s="294"/>
      <c r="CM73" s="294"/>
      <c r="CN73" s="294"/>
      <c r="CO73" s="294"/>
      <c r="CP73" s="294"/>
      <c r="CQ73" s="294"/>
      <c r="CR73" s="294"/>
      <c r="CS73" s="294"/>
      <c r="CT73" s="294"/>
      <c r="CU73" s="294"/>
      <c r="CV73" s="294"/>
      <c r="CW73" s="294"/>
      <c r="CX73" s="294"/>
      <c r="CY73" s="294"/>
      <c r="CZ73" s="294"/>
      <c r="DA73" s="294"/>
      <c r="DB73" s="294"/>
      <c r="DC73" s="294"/>
      <c r="DD73" s="294"/>
      <c r="DE73" s="294"/>
      <c r="DF73" s="294"/>
      <c r="DG73" s="294"/>
      <c r="DH73" s="294"/>
      <c r="DI73" s="294"/>
      <c r="DJ73" s="294"/>
      <c r="DK73" s="294"/>
      <c r="DL73" s="294"/>
    </row>
    <row r="74" spans="2:116" s="10" customFormat="1" ht="15" x14ac:dyDescent="0.2">
      <c r="C74" s="26">
        <v>2</v>
      </c>
      <c r="D74" s="26" t="s">
        <v>435</v>
      </c>
      <c r="E74" s="26" t="s">
        <v>312</v>
      </c>
      <c r="F74" s="26" t="s">
        <v>276</v>
      </c>
      <c r="G74" s="26">
        <v>4</v>
      </c>
      <c r="H74" s="261">
        <v>2011</v>
      </c>
      <c r="I74" s="26" t="s">
        <v>436</v>
      </c>
      <c r="J74" s="26" t="s">
        <v>437</v>
      </c>
      <c r="K74" s="26">
        <v>1</v>
      </c>
      <c r="L74" s="26">
        <v>440</v>
      </c>
      <c r="M74" s="26">
        <v>18</v>
      </c>
      <c r="N74" s="26">
        <v>0.9</v>
      </c>
      <c r="O74" s="261">
        <f t="shared" ref="O74:O77" si="9">(SQRT(3)*L74*M74*N74)/1000</f>
        <v>12.346058156350956</v>
      </c>
      <c r="P74" s="45">
        <f t="shared" ref="P74:P77" si="10">R74/(24*365)</f>
        <v>0.58333333333333337</v>
      </c>
      <c r="Q74" s="26">
        <v>14</v>
      </c>
      <c r="R74" s="26">
        <f t="shared" si="6"/>
        <v>5110</v>
      </c>
      <c r="S74" s="327">
        <f t="shared" si="7"/>
        <v>36801.541687722813</v>
      </c>
      <c r="T74" s="26">
        <v>0.92</v>
      </c>
      <c r="U74" s="261">
        <f t="shared" si="8"/>
        <v>33857.41835270499</v>
      </c>
      <c r="AC74" s="328"/>
      <c r="AD74" s="328"/>
      <c r="AE74" s="328"/>
      <c r="AF74" s="328"/>
      <c r="AG74" s="328"/>
      <c r="AH74" s="328"/>
      <c r="AI74" s="328"/>
      <c r="AJ74" s="328"/>
      <c r="CF74" s="294"/>
      <c r="CG74" s="294"/>
      <c r="CH74" s="294"/>
      <c r="CI74" s="294"/>
      <c r="CJ74" s="294"/>
      <c r="CK74" s="294"/>
      <c r="CL74" s="294"/>
      <c r="CM74" s="294"/>
      <c r="CN74" s="294"/>
      <c r="CO74" s="294"/>
      <c r="CP74" s="294"/>
      <c r="CQ74" s="294"/>
      <c r="CR74" s="294"/>
      <c r="CS74" s="294"/>
      <c r="CT74" s="294"/>
      <c r="CU74" s="294"/>
      <c r="CV74" s="294"/>
      <c r="CW74" s="294"/>
      <c r="CX74" s="294"/>
      <c r="CY74" s="294"/>
      <c r="CZ74" s="294"/>
      <c r="DA74" s="294"/>
      <c r="DB74" s="294"/>
      <c r="DC74" s="294"/>
      <c r="DD74" s="294"/>
      <c r="DE74" s="294"/>
      <c r="DF74" s="294"/>
      <c r="DG74" s="294"/>
      <c r="DH74" s="294"/>
      <c r="DI74" s="294"/>
      <c r="DJ74" s="294"/>
      <c r="DK74" s="294"/>
      <c r="DL74" s="294"/>
    </row>
    <row r="75" spans="2:116" s="10" customFormat="1" ht="15" x14ac:dyDescent="0.2">
      <c r="C75" s="26">
        <v>3</v>
      </c>
      <c r="D75" s="26" t="s">
        <v>438</v>
      </c>
      <c r="E75" s="26" t="s">
        <v>312</v>
      </c>
      <c r="F75" s="26" t="s">
        <v>278</v>
      </c>
      <c r="G75" s="26">
        <v>6</v>
      </c>
      <c r="H75" s="261">
        <v>2012</v>
      </c>
      <c r="I75" s="26" t="s">
        <v>439</v>
      </c>
      <c r="J75" s="26" t="s">
        <v>440</v>
      </c>
      <c r="K75" s="26">
        <v>1</v>
      </c>
      <c r="L75" s="26">
        <v>440</v>
      </c>
      <c r="M75" s="26">
        <v>25</v>
      </c>
      <c r="N75" s="26">
        <v>0.88</v>
      </c>
      <c r="O75" s="261">
        <f t="shared" si="9"/>
        <v>16.766251817266735</v>
      </c>
      <c r="P75" s="45">
        <f t="shared" si="10"/>
        <v>0.5</v>
      </c>
      <c r="Q75" s="26">
        <v>12</v>
      </c>
      <c r="R75" s="26">
        <f t="shared" si="6"/>
        <v>4380</v>
      </c>
      <c r="S75" s="327">
        <f t="shared" si="7"/>
        <v>36718.091479814146</v>
      </c>
      <c r="T75" s="26">
        <v>0.9</v>
      </c>
      <c r="U75" s="261">
        <f t="shared" si="8"/>
        <v>33046.282331832736</v>
      </c>
      <c r="AC75" s="328"/>
      <c r="AD75" s="328"/>
      <c r="AE75" s="328"/>
      <c r="AF75" s="328"/>
      <c r="AG75" s="328"/>
      <c r="AH75" s="328"/>
      <c r="AI75" s="328"/>
      <c r="AJ75" s="328"/>
      <c r="CF75" s="294"/>
      <c r="CG75" s="294"/>
      <c r="CH75" s="294"/>
      <c r="CI75" s="294"/>
      <c r="CJ75" s="294"/>
      <c r="CK75" s="294"/>
      <c r="CL75" s="294"/>
      <c r="CM75" s="294"/>
      <c r="CN75" s="294"/>
      <c r="CO75" s="294"/>
      <c r="CP75" s="294"/>
      <c r="CQ75" s="294"/>
      <c r="CR75" s="294"/>
      <c r="CS75" s="294"/>
      <c r="CT75" s="294"/>
      <c r="CU75" s="294"/>
      <c r="CV75" s="294"/>
      <c r="CW75" s="294"/>
      <c r="CX75" s="294"/>
      <c r="CY75" s="294"/>
      <c r="CZ75" s="294"/>
      <c r="DA75" s="294"/>
      <c r="DB75" s="294"/>
      <c r="DC75" s="294"/>
      <c r="DD75" s="294"/>
      <c r="DE75" s="294"/>
      <c r="DF75" s="294"/>
      <c r="DG75" s="294"/>
      <c r="DH75" s="294"/>
      <c r="DI75" s="294"/>
      <c r="DJ75" s="294"/>
      <c r="DK75" s="294"/>
      <c r="DL75" s="294"/>
    </row>
    <row r="76" spans="2:116" s="10" customFormat="1" ht="15" x14ac:dyDescent="0.2">
      <c r="C76" s="26">
        <v>4</v>
      </c>
      <c r="D76" s="26" t="s">
        <v>441</v>
      </c>
      <c r="E76" s="26" t="s">
        <v>312</v>
      </c>
      <c r="F76" s="26" t="s">
        <v>276</v>
      </c>
      <c r="G76" s="26">
        <v>2</v>
      </c>
      <c r="H76" s="261">
        <v>2013</v>
      </c>
      <c r="I76" s="26" t="s">
        <v>442</v>
      </c>
      <c r="J76" s="26" t="s">
        <v>443</v>
      </c>
      <c r="K76" s="26">
        <v>2</v>
      </c>
      <c r="L76" s="26">
        <v>440</v>
      </c>
      <c r="M76" s="26">
        <v>14</v>
      </c>
      <c r="N76" s="26">
        <v>0.9</v>
      </c>
      <c r="O76" s="261">
        <f t="shared" si="9"/>
        <v>9.6024896771618558</v>
      </c>
      <c r="P76" s="45">
        <f t="shared" si="10"/>
        <v>0.41666666666666669</v>
      </c>
      <c r="Q76" s="26">
        <v>10</v>
      </c>
      <c r="R76" s="26">
        <f t="shared" si="6"/>
        <v>3650</v>
      </c>
      <c r="S76" s="327">
        <f t="shared" si="7"/>
        <v>29207.572768033981</v>
      </c>
      <c r="T76" s="26">
        <v>0.92</v>
      </c>
      <c r="U76" s="261">
        <f t="shared" si="8"/>
        <v>26870.966946591263</v>
      </c>
      <c r="Y76" s="329" t="s">
        <v>444</v>
      </c>
      <c r="Z76" s="330" t="s">
        <v>445</v>
      </c>
      <c r="AC76" s="328"/>
      <c r="AD76" s="328"/>
      <c r="AE76" s="328"/>
      <c r="AF76" s="328"/>
      <c r="AG76" s="328"/>
      <c r="AH76" s="328"/>
      <c r="AI76" s="328"/>
      <c r="AJ76" s="328"/>
      <c r="CF76" s="294"/>
      <c r="CG76" s="294"/>
      <c r="CH76" s="294"/>
      <c r="CI76" s="294"/>
      <c r="CJ76" s="294"/>
      <c r="CK76" s="294"/>
      <c r="CL76" s="294"/>
      <c r="CM76" s="294"/>
      <c r="CN76" s="294"/>
      <c r="CO76" s="294"/>
      <c r="CP76" s="294"/>
      <c r="CQ76" s="294"/>
      <c r="CR76" s="294"/>
      <c r="CS76" s="294"/>
      <c r="CT76" s="294"/>
      <c r="CU76" s="294"/>
      <c r="CV76" s="294"/>
      <c r="CW76" s="294"/>
      <c r="CX76" s="294"/>
      <c r="CY76" s="294"/>
      <c r="CZ76" s="294"/>
      <c r="DA76" s="294"/>
      <c r="DB76" s="294"/>
      <c r="DC76" s="294"/>
      <c r="DD76" s="294"/>
      <c r="DE76" s="294"/>
      <c r="DF76" s="294"/>
      <c r="DG76" s="294"/>
      <c r="DH76" s="294"/>
      <c r="DI76" s="294"/>
      <c r="DJ76" s="294"/>
      <c r="DK76" s="294"/>
      <c r="DL76" s="294"/>
    </row>
    <row r="77" spans="2:116" s="10" customFormat="1" ht="15" x14ac:dyDescent="0.2">
      <c r="C77" s="26">
        <v>5</v>
      </c>
      <c r="D77" s="26" t="s">
        <v>446</v>
      </c>
      <c r="E77" s="26" t="s">
        <v>312</v>
      </c>
      <c r="F77" s="26" t="s">
        <v>278</v>
      </c>
      <c r="G77" s="26">
        <v>4</v>
      </c>
      <c r="H77" s="261">
        <v>2014</v>
      </c>
      <c r="I77" s="26" t="s">
        <v>447</v>
      </c>
      <c r="J77" s="26" t="s">
        <v>448</v>
      </c>
      <c r="K77" s="26">
        <v>1</v>
      </c>
      <c r="L77" s="26">
        <v>440</v>
      </c>
      <c r="M77" s="26">
        <v>22</v>
      </c>
      <c r="N77" s="26">
        <v>0.9</v>
      </c>
      <c r="O77" s="261">
        <f t="shared" si="9"/>
        <v>15.089626635540057</v>
      </c>
      <c r="P77" s="45">
        <f t="shared" si="10"/>
        <v>0.75</v>
      </c>
      <c r="Q77" s="26">
        <v>18</v>
      </c>
      <c r="R77" s="26">
        <f t="shared" si="6"/>
        <v>6570</v>
      </c>
      <c r="S77" s="327">
        <f t="shared" si="7"/>
        <v>74354.135246623628</v>
      </c>
      <c r="T77" s="26">
        <v>0.93</v>
      </c>
      <c r="U77" s="261">
        <f t="shared" si="8"/>
        <v>69149.345779359981</v>
      </c>
      <c r="Y77" s="329" t="s">
        <v>449</v>
      </c>
      <c r="Z77" s="331" t="s">
        <v>450</v>
      </c>
      <c r="AC77" s="326"/>
      <c r="AD77" s="326"/>
      <c r="AE77" s="326"/>
      <c r="AF77" s="326"/>
      <c r="AG77" s="326"/>
      <c r="AH77" s="326"/>
      <c r="AI77" s="326"/>
      <c r="AJ77" s="326"/>
      <c r="CF77" s="294"/>
      <c r="CG77" s="294"/>
      <c r="CH77" s="294"/>
      <c r="CI77" s="294"/>
      <c r="CJ77" s="294"/>
      <c r="CK77" s="294"/>
      <c r="CL77" s="294"/>
      <c r="CM77" s="294"/>
      <c r="CN77" s="294"/>
      <c r="CO77" s="294"/>
      <c r="CP77" s="294"/>
      <c r="CQ77" s="294"/>
      <c r="CR77" s="294"/>
      <c r="CS77" s="294"/>
      <c r="CT77" s="294"/>
      <c r="CU77" s="294"/>
      <c r="CV77" s="294"/>
      <c r="CW77" s="294"/>
      <c r="CX77" s="294"/>
      <c r="CY77" s="294"/>
      <c r="CZ77" s="294"/>
      <c r="DA77" s="294"/>
      <c r="DB77" s="294"/>
      <c r="DC77" s="294"/>
      <c r="DD77" s="294"/>
      <c r="DE77" s="294"/>
      <c r="DF77" s="294"/>
      <c r="DG77" s="294"/>
      <c r="DH77" s="294"/>
      <c r="DI77" s="294"/>
      <c r="DJ77" s="294"/>
      <c r="DK77" s="294"/>
      <c r="DL77" s="294"/>
    </row>
    <row r="78" spans="2:116" s="10" customFormat="1" ht="15" x14ac:dyDescent="0.2">
      <c r="Z78" s="323"/>
      <c r="AB78" s="326"/>
      <c r="AD78" s="328"/>
      <c r="AE78" s="326"/>
      <c r="AF78" s="326"/>
      <c r="AG78" s="326"/>
      <c r="AH78" s="326"/>
      <c r="AI78" s="326"/>
      <c r="AJ78" s="326"/>
      <c r="CF78" s="294"/>
      <c r="CG78" s="294"/>
      <c r="CH78" s="294"/>
      <c r="CI78" s="294"/>
      <c r="CJ78" s="294"/>
      <c r="CK78" s="294"/>
      <c r="CL78" s="294"/>
      <c r="CM78" s="294"/>
      <c r="CN78" s="294"/>
      <c r="CO78" s="294"/>
      <c r="CP78" s="294"/>
      <c r="CQ78" s="294"/>
      <c r="CR78" s="294"/>
      <c r="CS78" s="294"/>
      <c r="CT78" s="294"/>
      <c r="CU78" s="294"/>
      <c r="CV78" s="294"/>
      <c r="CW78" s="294"/>
      <c r="CX78" s="294"/>
      <c r="CY78" s="294"/>
      <c r="CZ78" s="294"/>
      <c r="DA78" s="294"/>
      <c r="DB78" s="294"/>
      <c r="DC78" s="294"/>
      <c r="DD78" s="294"/>
      <c r="DE78" s="294"/>
      <c r="DF78" s="294"/>
      <c r="DG78" s="294"/>
      <c r="DH78" s="294"/>
      <c r="DI78" s="294"/>
      <c r="DJ78" s="294"/>
      <c r="DK78" s="294"/>
      <c r="DL78" s="294"/>
    </row>
    <row r="79" spans="2:116" s="10" customFormat="1" ht="15" x14ac:dyDescent="0.2">
      <c r="Z79" s="323"/>
      <c r="AB79" s="326"/>
      <c r="AD79" s="328"/>
      <c r="AE79" s="326"/>
      <c r="AF79" s="326"/>
      <c r="AG79" s="326"/>
      <c r="AH79" s="326"/>
      <c r="AI79" s="326"/>
      <c r="AJ79" s="326"/>
      <c r="CF79" s="294"/>
      <c r="CG79" s="294"/>
      <c r="CH79" s="294"/>
      <c r="CI79" s="294"/>
      <c r="CJ79" s="294"/>
      <c r="CK79" s="294"/>
      <c r="CL79" s="294"/>
      <c r="CM79" s="294"/>
      <c r="CN79" s="294"/>
      <c r="CO79" s="294"/>
      <c r="CP79" s="294"/>
      <c r="CQ79" s="294"/>
      <c r="CR79" s="294"/>
      <c r="CS79" s="294"/>
      <c r="CT79" s="294"/>
      <c r="CU79" s="294"/>
      <c r="CV79" s="294"/>
      <c r="CW79" s="294"/>
      <c r="CX79" s="294"/>
      <c r="CY79" s="294"/>
      <c r="CZ79" s="294"/>
      <c r="DA79" s="294"/>
      <c r="DB79" s="294"/>
      <c r="DC79" s="294"/>
      <c r="DD79" s="294"/>
      <c r="DE79" s="294"/>
      <c r="DF79" s="294"/>
      <c r="DG79" s="294"/>
      <c r="DH79" s="294"/>
      <c r="DI79" s="294"/>
      <c r="DJ79" s="294"/>
      <c r="DK79" s="294"/>
      <c r="DL79" s="294"/>
    </row>
    <row r="80" spans="2:116" s="10" customFormat="1" ht="15" x14ac:dyDescent="0.2">
      <c r="Z80" s="323"/>
      <c r="AB80" s="326"/>
      <c r="AD80" s="328"/>
      <c r="AE80" s="326"/>
      <c r="AF80" s="326"/>
      <c r="AG80" s="326"/>
      <c r="AH80" s="326"/>
      <c r="AI80" s="326"/>
      <c r="AJ80" s="326"/>
      <c r="CF80" s="294"/>
      <c r="CG80" s="294"/>
      <c r="CH80" s="294"/>
      <c r="CI80" s="294"/>
      <c r="CJ80" s="294"/>
      <c r="CK80" s="294"/>
      <c r="CL80" s="294"/>
      <c r="CM80" s="294"/>
      <c r="CN80" s="294"/>
      <c r="CO80" s="294"/>
      <c r="CP80" s="294"/>
      <c r="CQ80" s="294"/>
      <c r="CR80" s="294"/>
      <c r="CS80" s="294"/>
      <c r="CT80" s="294"/>
      <c r="CU80" s="294"/>
      <c r="CV80" s="294"/>
      <c r="CW80" s="294"/>
      <c r="CX80" s="294"/>
      <c r="CY80" s="294"/>
      <c r="CZ80" s="294"/>
      <c r="DA80" s="294"/>
      <c r="DB80" s="294"/>
      <c r="DC80" s="294"/>
      <c r="DD80" s="294"/>
      <c r="DE80" s="294"/>
      <c r="DF80" s="294"/>
      <c r="DG80" s="294"/>
      <c r="DH80" s="294"/>
      <c r="DI80" s="294"/>
      <c r="DJ80" s="294"/>
      <c r="DK80" s="294"/>
      <c r="DL80" s="294"/>
    </row>
    <row r="81" spans="4:116" s="10" customFormat="1" ht="15" x14ac:dyDescent="0.2">
      <c r="Z81" s="323"/>
      <c r="AB81" s="326"/>
      <c r="AD81" s="328"/>
      <c r="AE81" s="326"/>
      <c r="AF81" s="326"/>
      <c r="AG81" s="326"/>
      <c r="AH81" s="326"/>
      <c r="AI81" s="326"/>
      <c r="AJ81" s="326"/>
      <c r="CF81" s="294"/>
      <c r="CG81" s="294"/>
      <c r="CH81" s="294"/>
      <c r="CI81" s="294"/>
      <c r="CJ81" s="294"/>
      <c r="CK81" s="294"/>
      <c r="CL81" s="294"/>
      <c r="CM81" s="294"/>
      <c r="CN81" s="294"/>
      <c r="CO81" s="294"/>
      <c r="CP81" s="294"/>
      <c r="CQ81" s="294"/>
      <c r="CR81" s="294"/>
      <c r="CS81" s="294"/>
      <c r="CT81" s="294"/>
      <c r="CU81" s="294"/>
      <c r="CV81" s="294"/>
      <c r="CW81" s="294"/>
      <c r="CX81" s="294"/>
      <c r="CY81" s="294"/>
      <c r="CZ81" s="294"/>
      <c r="DA81" s="294"/>
      <c r="DB81" s="294"/>
      <c r="DC81" s="294"/>
      <c r="DD81" s="294"/>
      <c r="DE81" s="294"/>
      <c r="DF81" s="294"/>
      <c r="DG81" s="294"/>
      <c r="DH81" s="294"/>
      <c r="DI81" s="294"/>
      <c r="DJ81" s="294"/>
      <c r="DK81" s="294"/>
      <c r="DL81" s="294"/>
    </row>
    <row r="82" spans="4:116" s="10" customFormat="1" ht="15" x14ac:dyDescent="0.2">
      <c r="Z82" s="323"/>
      <c r="AB82" s="326"/>
      <c r="AD82" s="328"/>
      <c r="AE82" s="326"/>
      <c r="AF82" s="326"/>
      <c r="AG82" s="326"/>
      <c r="AH82" s="326"/>
      <c r="AI82" s="326"/>
      <c r="AJ82" s="326"/>
      <c r="CF82" s="294"/>
      <c r="CG82" s="294"/>
      <c r="CH82" s="294"/>
      <c r="CI82" s="294"/>
      <c r="CJ82" s="294"/>
      <c r="CK82" s="294"/>
      <c r="CL82" s="294"/>
      <c r="CM82" s="294"/>
      <c r="CN82" s="294"/>
      <c r="CO82" s="294"/>
      <c r="CP82" s="294"/>
      <c r="CQ82" s="294"/>
      <c r="CR82" s="294"/>
      <c r="CS82" s="294"/>
      <c r="CT82" s="294"/>
      <c r="CU82" s="294"/>
      <c r="CV82" s="294"/>
      <c r="CW82" s="294"/>
      <c r="CX82" s="294"/>
      <c r="CY82" s="294"/>
      <c r="CZ82" s="294"/>
      <c r="DA82" s="294"/>
      <c r="DB82" s="294"/>
      <c r="DC82" s="294"/>
      <c r="DD82" s="294"/>
      <c r="DE82" s="294"/>
      <c r="DF82" s="294"/>
      <c r="DG82" s="294"/>
      <c r="DH82" s="294"/>
      <c r="DI82" s="294"/>
      <c r="DJ82" s="294"/>
      <c r="DK82" s="294"/>
      <c r="DL82" s="294"/>
    </row>
    <row r="83" spans="4:116" s="10" customFormat="1" ht="15" x14ac:dyDescent="0.2">
      <c r="D83" s="22"/>
      <c r="E83" s="22"/>
      <c r="F83" s="22"/>
      <c r="G83" s="22"/>
      <c r="H83" s="22"/>
      <c r="I83" s="22"/>
      <c r="J83" s="22"/>
      <c r="K83" s="22"/>
      <c r="L83" s="22"/>
      <c r="M83" s="22"/>
      <c r="N83" s="22"/>
      <c r="O83" s="22"/>
      <c r="P83" s="22"/>
      <c r="Q83" s="22"/>
      <c r="R83" s="22"/>
      <c r="S83" s="22"/>
      <c r="AC83" s="326"/>
      <c r="AD83" s="326"/>
      <c r="AE83" s="326"/>
      <c r="AF83" s="326"/>
      <c r="AG83" s="326"/>
      <c r="AH83" s="326"/>
      <c r="AI83" s="326"/>
      <c r="AJ83" s="326"/>
      <c r="CF83" s="294"/>
      <c r="CG83" s="294"/>
      <c r="CH83" s="294"/>
      <c r="CI83" s="294"/>
      <c r="CJ83" s="294"/>
      <c r="CK83" s="294"/>
      <c r="CL83" s="294"/>
      <c r="CM83" s="294"/>
      <c r="CN83" s="294"/>
      <c r="CO83" s="294"/>
      <c r="CP83" s="294"/>
      <c r="CQ83" s="294"/>
      <c r="CR83" s="294"/>
      <c r="CS83" s="294"/>
      <c r="CT83" s="294"/>
      <c r="CU83" s="294"/>
      <c r="CV83" s="294"/>
      <c r="CW83" s="294"/>
      <c r="CX83" s="294"/>
      <c r="CY83" s="294"/>
      <c r="CZ83" s="294"/>
      <c r="DA83" s="294"/>
      <c r="DB83" s="294"/>
      <c r="DC83" s="294"/>
      <c r="DD83" s="294"/>
      <c r="DE83" s="294"/>
      <c r="DF83" s="294"/>
      <c r="DG83" s="294"/>
      <c r="DH83" s="294"/>
      <c r="DI83" s="294"/>
      <c r="DJ83" s="294"/>
      <c r="DK83" s="294"/>
      <c r="DL83" s="294"/>
    </row>
    <row r="84" spans="4:116" s="10" customFormat="1" ht="15" x14ac:dyDescent="0.2">
      <c r="D84" s="22"/>
      <c r="E84" s="22"/>
      <c r="F84" s="22"/>
      <c r="G84" s="22"/>
      <c r="H84" s="22"/>
      <c r="I84" s="22"/>
      <c r="J84" s="22"/>
      <c r="K84" s="22"/>
      <c r="L84" s="22"/>
      <c r="M84" s="22"/>
      <c r="N84" s="22"/>
      <c r="O84" s="22"/>
      <c r="P84" s="22"/>
      <c r="Q84" s="22"/>
      <c r="R84" s="22"/>
      <c r="S84" s="22"/>
      <c r="AC84" s="326"/>
      <c r="AD84" s="326"/>
      <c r="AE84" s="326"/>
      <c r="AF84" s="326"/>
      <c r="AG84" s="326"/>
      <c r="AH84" s="326"/>
      <c r="AI84" s="326"/>
      <c r="AJ84" s="326"/>
      <c r="CF84" s="294"/>
      <c r="CG84" s="294"/>
      <c r="CH84" s="294"/>
      <c r="CI84" s="294"/>
      <c r="CJ84" s="294"/>
      <c r="CK84" s="294"/>
      <c r="CL84" s="294"/>
      <c r="CM84" s="294"/>
      <c r="CN84" s="294"/>
      <c r="CO84" s="294"/>
      <c r="CP84" s="294"/>
      <c r="CQ84" s="294"/>
      <c r="CR84" s="294"/>
      <c r="CS84" s="294"/>
      <c r="CT84" s="294"/>
      <c r="CU84" s="294"/>
      <c r="CV84" s="294"/>
      <c r="CW84" s="294"/>
      <c r="CX84" s="294"/>
      <c r="CY84" s="294"/>
      <c r="CZ84" s="294"/>
      <c r="DA84" s="294"/>
      <c r="DB84" s="294"/>
      <c r="DC84" s="294"/>
      <c r="DD84" s="294"/>
      <c r="DE84" s="294"/>
      <c r="DF84" s="294"/>
      <c r="DG84" s="294"/>
      <c r="DH84" s="294"/>
      <c r="DI84" s="294"/>
      <c r="DJ84" s="294"/>
      <c r="DK84" s="294"/>
      <c r="DL84" s="294"/>
    </row>
    <row r="85" spans="4:116" s="10" customFormat="1" ht="14.25" x14ac:dyDescent="0.2">
      <c r="Z85" s="321"/>
      <c r="AA85" s="321"/>
      <c r="AE85" s="18"/>
      <c r="CF85" s="294"/>
      <c r="CG85" s="294"/>
      <c r="CH85" s="294"/>
      <c r="CI85" s="294"/>
      <c r="CJ85" s="294"/>
      <c r="CK85" s="294"/>
      <c r="CL85" s="294"/>
      <c r="CM85" s="294"/>
      <c r="CN85" s="294"/>
      <c r="CO85" s="294"/>
      <c r="CP85" s="294"/>
      <c r="CQ85" s="294"/>
      <c r="CR85" s="294"/>
      <c r="CS85" s="294"/>
      <c r="CT85" s="294"/>
      <c r="CU85" s="294"/>
      <c r="CV85" s="294"/>
      <c r="CW85" s="294"/>
      <c r="CX85" s="294"/>
      <c r="CY85" s="294"/>
      <c r="CZ85" s="294"/>
      <c r="DA85" s="294"/>
      <c r="DB85" s="294"/>
      <c r="DC85" s="294"/>
      <c r="DD85" s="294"/>
      <c r="DE85" s="294"/>
      <c r="DF85" s="294"/>
      <c r="DG85" s="294"/>
      <c r="DH85" s="294"/>
      <c r="DI85" s="294"/>
      <c r="DJ85" s="294"/>
      <c r="DK85" s="294"/>
      <c r="DL85" s="294"/>
    </row>
    <row r="86" spans="4:116" s="10" customFormat="1" ht="14.25" x14ac:dyDescent="0.2">
      <c r="AE86" s="18"/>
      <c r="CF86" s="294"/>
      <c r="CG86" s="294"/>
      <c r="CH86" s="294"/>
      <c r="CI86" s="294"/>
      <c r="CJ86" s="294"/>
      <c r="CK86" s="294"/>
      <c r="CL86" s="294"/>
      <c r="CM86" s="294"/>
      <c r="CN86" s="294"/>
      <c r="CO86" s="294"/>
      <c r="CP86" s="294"/>
      <c r="CQ86" s="294"/>
      <c r="CR86" s="294"/>
      <c r="CS86" s="294"/>
      <c r="CT86" s="294"/>
      <c r="CU86" s="294"/>
      <c r="CV86" s="294"/>
      <c r="CW86" s="294"/>
      <c r="CX86" s="294"/>
      <c r="CY86" s="294"/>
      <c r="CZ86" s="294"/>
      <c r="DA86" s="294"/>
      <c r="DB86" s="294"/>
      <c r="DC86" s="294"/>
      <c r="DD86" s="294"/>
      <c r="DE86" s="294"/>
      <c r="DF86" s="294"/>
      <c r="DG86" s="294"/>
      <c r="DH86" s="294"/>
      <c r="DI86" s="294"/>
      <c r="DJ86" s="294"/>
      <c r="DK86" s="294"/>
      <c r="DL86" s="294"/>
    </row>
    <row r="87" spans="4:116" s="10" customFormat="1" ht="30.75" customHeight="1" x14ac:dyDescent="0.2">
      <c r="AE87" s="18"/>
      <c r="CF87" s="294"/>
      <c r="CG87" s="294"/>
      <c r="CH87" s="294"/>
      <c r="CI87" s="294"/>
      <c r="CJ87" s="294"/>
      <c r="CK87" s="294"/>
      <c r="CL87" s="294"/>
      <c r="CM87" s="294"/>
      <c r="CN87" s="294"/>
      <c r="CO87" s="294"/>
      <c r="CP87" s="294"/>
      <c r="CQ87" s="294"/>
      <c r="CR87" s="294"/>
      <c r="CS87" s="294"/>
      <c r="CT87" s="294"/>
      <c r="CU87" s="294"/>
      <c r="CV87" s="294"/>
      <c r="CW87" s="294"/>
      <c r="CX87" s="294"/>
      <c r="CY87" s="294"/>
      <c r="CZ87" s="294"/>
      <c r="DA87" s="294"/>
      <c r="DB87" s="294"/>
      <c r="DC87" s="294"/>
      <c r="DD87" s="294"/>
      <c r="DE87" s="294"/>
      <c r="DF87" s="294"/>
      <c r="DG87" s="294"/>
      <c r="DH87" s="294"/>
      <c r="DI87" s="294"/>
      <c r="DJ87" s="294"/>
      <c r="DK87" s="294"/>
      <c r="DL87" s="294"/>
    </row>
    <row r="88" spans="4:116" s="10" customFormat="1" ht="15" customHeight="1" x14ac:dyDescent="0.2">
      <c r="AE88" s="18"/>
      <c r="CF88" s="294"/>
      <c r="CG88" s="294"/>
      <c r="CH88" s="294"/>
      <c r="CI88" s="294"/>
      <c r="CJ88" s="294"/>
      <c r="CK88" s="294"/>
      <c r="CL88" s="294"/>
      <c r="CM88" s="294"/>
      <c r="CN88" s="294"/>
      <c r="CO88" s="294"/>
      <c r="CP88" s="294"/>
      <c r="CQ88" s="294"/>
      <c r="CR88" s="294"/>
      <c r="CS88" s="294"/>
      <c r="CT88" s="294"/>
      <c r="CU88" s="294"/>
      <c r="CV88" s="294"/>
      <c r="CW88" s="294"/>
      <c r="CX88" s="294"/>
      <c r="CY88" s="294"/>
      <c r="CZ88" s="294"/>
      <c r="DA88" s="294"/>
      <c r="DB88" s="294"/>
      <c r="DC88" s="294"/>
      <c r="DD88" s="294"/>
      <c r="DE88" s="294"/>
      <c r="DF88" s="294"/>
      <c r="DG88" s="294"/>
      <c r="DH88" s="294"/>
      <c r="DI88" s="294"/>
      <c r="DJ88" s="294"/>
      <c r="DK88" s="294"/>
      <c r="DL88" s="294"/>
    </row>
    <row r="89" spans="4:116" s="10" customFormat="1" ht="14.25" x14ac:dyDescent="0.2">
      <c r="AE89" s="18"/>
      <c r="CF89" s="294"/>
      <c r="CG89" s="294"/>
      <c r="CH89" s="294"/>
      <c r="CI89" s="294"/>
      <c r="CJ89" s="294"/>
      <c r="CK89" s="294"/>
      <c r="CL89" s="294"/>
      <c r="CM89" s="294"/>
      <c r="CN89" s="294"/>
      <c r="CO89" s="294"/>
      <c r="CP89" s="294"/>
      <c r="CQ89" s="294"/>
      <c r="CR89" s="294"/>
      <c r="CS89" s="294"/>
      <c r="CT89" s="294"/>
      <c r="CU89" s="294"/>
      <c r="CV89" s="294"/>
      <c r="CW89" s="294"/>
      <c r="CX89" s="294"/>
      <c r="CY89" s="294"/>
      <c r="CZ89" s="294"/>
      <c r="DA89" s="294"/>
      <c r="DB89" s="294"/>
      <c r="DC89" s="294"/>
      <c r="DD89" s="294"/>
      <c r="DE89" s="294"/>
      <c r="DF89" s="294"/>
      <c r="DG89" s="294"/>
      <c r="DH89" s="294"/>
      <c r="DI89" s="294"/>
      <c r="DJ89" s="294"/>
      <c r="DK89" s="294"/>
      <c r="DL89" s="294"/>
    </row>
    <row r="90" spans="4:116" s="10" customFormat="1" ht="14.25" x14ac:dyDescent="0.2">
      <c r="AE90" s="18"/>
      <c r="CF90" s="294"/>
      <c r="CG90" s="294"/>
      <c r="CH90" s="294"/>
      <c r="CI90" s="294"/>
      <c r="CJ90" s="294"/>
      <c r="CK90" s="294"/>
      <c r="CL90" s="294"/>
      <c r="CM90" s="294"/>
      <c r="CN90" s="294"/>
      <c r="CO90" s="294"/>
      <c r="CP90" s="294"/>
      <c r="CQ90" s="294"/>
      <c r="CR90" s="294"/>
      <c r="CS90" s="294"/>
      <c r="CT90" s="294"/>
      <c r="CU90" s="294"/>
      <c r="CV90" s="294"/>
      <c r="CW90" s="294"/>
      <c r="CX90" s="294"/>
      <c r="CY90" s="294"/>
      <c r="CZ90" s="294"/>
      <c r="DA90" s="294"/>
      <c r="DB90" s="294"/>
      <c r="DC90" s="294"/>
      <c r="DD90" s="294"/>
      <c r="DE90" s="294"/>
      <c r="DF90" s="294"/>
      <c r="DG90" s="294"/>
      <c r="DH90" s="294"/>
      <c r="DI90" s="294"/>
      <c r="DJ90" s="294"/>
      <c r="DK90" s="294"/>
      <c r="DL90" s="294"/>
    </row>
    <row r="91" spans="4:116" s="10" customFormat="1" ht="14.25" x14ac:dyDescent="0.2">
      <c r="AE91" s="18"/>
      <c r="CF91" s="294"/>
      <c r="CG91" s="294"/>
      <c r="CH91" s="294"/>
      <c r="CI91" s="294"/>
      <c r="CJ91" s="294"/>
      <c r="CK91" s="294"/>
      <c r="CL91" s="294"/>
      <c r="CM91" s="294"/>
      <c r="CN91" s="294"/>
      <c r="CO91" s="294"/>
      <c r="CP91" s="294"/>
      <c r="CQ91" s="294"/>
      <c r="CR91" s="294"/>
      <c r="CS91" s="294"/>
      <c r="CT91" s="294"/>
      <c r="CU91" s="294"/>
      <c r="CV91" s="294"/>
      <c r="CW91" s="294"/>
      <c r="CX91" s="294"/>
      <c r="CY91" s="294"/>
      <c r="CZ91" s="294"/>
      <c r="DA91" s="294"/>
      <c r="DB91" s="294"/>
      <c r="DC91" s="294"/>
      <c r="DD91" s="294"/>
      <c r="DE91" s="294"/>
      <c r="DF91" s="294"/>
      <c r="DG91" s="294"/>
      <c r="DH91" s="294"/>
      <c r="DI91" s="294"/>
      <c r="DJ91" s="294"/>
      <c r="DK91" s="294"/>
      <c r="DL91" s="294"/>
    </row>
    <row r="92" spans="4:116" s="10" customFormat="1" ht="14.25" x14ac:dyDescent="0.2">
      <c r="AE92" s="18"/>
      <c r="CF92" s="294"/>
      <c r="CG92" s="294"/>
      <c r="CH92" s="294"/>
      <c r="CI92" s="294"/>
      <c r="CJ92" s="294"/>
      <c r="CK92" s="294"/>
      <c r="CL92" s="294"/>
      <c r="CM92" s="294"/>
      <c r="CN92" s="294"/>
      <c r="CO92" s="294"/>
      <c r="CP92" s="294"/>
      <c r="CQ92" s="294"/>
      <c r="CR92" s="294"/>
      <c r="CS92" s="294"/>
      <c r="CT92" s="294"/>
      <c r="CU92" s="294"/>
      <c r="CV92" s="294"/>
      <c r="CW92" s="294"/>
      <c r="CX92" s="294"/>
      <c r="CY92" s="294"/>
      <c r="CZ92" s="294"/>
      <c r="DA92" s="294"/>
      <c r="DB92" s="294"/>
      <c r="DC92" s="294"/>
      <c r="DD92" s="294"/>
      <c r="DE92" s="294"/>
      <c r="DF92" s="294"/>
      <c r="DG92" s="294"/>
      <c r="DH92" s="294"/>
      <c r="DI92" s="294"/>
      <c r="DJ92" s="294"/>
      <c r="DK92" s="294"/>
      <c r="DL92" s="294"/>
    </row>
    <row r="93" spans="4:116" s="10" customFormat="1" ht="14.25" x14ac:dyDescent="0.2">
      <c r="AE93" s="18"/>
      <c r="CF93" s="294"/>
      <c r="CG93" s="294"/>
      <c r="CH93" s="294"/>
      <c r="CI93" s="294"/>
      <c r="CJ93" s="294"/>
      <c r="CK93" s="294"/>
      <c r="CL93" s="294"/>
      <c r="CM93" s="294"/>
      <c r="CN93" s="294"/>
      <c r="CO93" s="294"/>
      <c r="CP93" s="294"/>
      <c r="CQ93" s="294"/>
      <c r="CR93" s="294"/>
      <c r="CS93" s="294"/>
      <c r="CT93" s="294"/>
      <c r="CU93" s="294"/>
      <c r="CV93" s="294"/>
      <c r="CW93" s="294"/>
      <c r="CX93" s="294"/>
      <c r="CY93" s="294"/>
      <c r="CZ93" s="294"/>
      <c r="DA93" s="294"/>
      <c r="DB93" s="294"/>
      <c r="DC93" s="294"/>
      <c r="DD93" s="294"/>
      <c r="DE93" s="294"/>
      <c r="DF93" s="294"/>
      <c r="DG93" s="294"/>
      <c r="DH93" s="294"/>
      <c r="DI93" s="294"/>
      <c r="DJ93" s="294"/>
      <c r="DK93" s="294"/>
      <c r="DL93" s="294"/>
    </row>
    <row r="94" spans="4:116" s="10" customFormat="1" ht="14.25" x14ac:dyDescent="0.2">
      <c r="AE94" s="18"/>
      <c r="CF94" s="294"/>
      <c r="CG94" s="294"/>
      <c r="CH94" s="294"/>
      <c r="CI94" s="294"/>
      <c r="CJ94" s="294"/>
      <c r="CK94" s="294"/>
      <c r="CL94" s="294"/>
      <c r="CM94" s="294"/>
      <c r="CN94" s="294"/>
      <c r="CO94" s="294"/>
      <c r="CP94" s="294"/>
      <c r="CQ94" s="294"/>
      <c r="CR94" s="294"/>
      <c r="CS94" s="294"/>
      <c r="CT94" s="294"/>
      <c r="CU94" s="294"/>
      <c r="CV94" s="294"/>
      <c r="CW94" s="294"/>
      <c r="CX94" s="294"/>
      <c r="CY94" s="294"/>
      <c r="CZ94" s="294"/>
      <c r="DA94" s="294"/>
      <c r="DB94" s="294"/>
      <c r="DC94" s="294"/>
      <c r="DD94" s="294"/>
      <c r="DE94" s="294"/>
      <c r="DF94" s="294"/>
      <c r="DG94" s="294"/>
      <c r="DH94" s="294"/>
      <c r="DI94" s="294"/>
      <c r="DJ94" s="294"/>
      <c r="DK94" s="294"/>
      <c r="DL94" s="294"/>
    </row>
    <row r="95" spans="4:116" s="10" customFormat="1" ht="14.25" x14ac:dyDescent="0.2">
      <c r="AE95" s="18"/>
      <c r="CF95" s="294"/>
      <c r="CG95" s="294"/>
      <c r="CH95" s="294"/>
      <c r="CI95" s="294"/>
      <c r="CJ95" s="294"/>
      <c r="CK95" s="294"/>
      <c r="CL95" s="294"/>
      <c r="CM95" s="294"/>
      <c r="CN95" s="294"/>
      <c r="CO95" s="294"/>
      <c r="CP95" s="294"/>
      <c r="CQ95" s="294"/>
      <c r="CR95" s="294"/>
      <c r="CS95" s="294"/>
      <c r="CT95" s="294"/>
      <c r="CU95" s="294"/>
      <c r="CV95" s="294"/>
      <c r="CW95" s="294"/>
      <c r="CX95" s="294"/>
      <c r="CY95" s="294"/>
      <c r="CZ95" s="294"/>
      <c r="DA95" s="294"/>
      <c r="DB95" s="294"/>
      <c r="DC95" s="294"/>
      <c r="DD95" s="294"/>
      <c r="DE95" s="294"/>
      <c r="DF95" s="294"/>
      <c r="DG95" s="294"/>
      <c r="DH95" s="294"/>
      <c r="DI95" s="294"/>
      <c r="DJ95" s="294"/>
      <c r="DK95" s="294"/>
      <c r="DL95" s="294"/>
    </row>
    <row r="96" spans="4:116" s="10" customFormat="1" ht="14.25" x14ac:dyDescent="0.2">
      <c r="AE96" s="18"/>
      <c r="CF96" s="294"/>
      <c r="CG96" s="294"/>
      <c r="CH96" s="294"/>
      <c r="CI96" s="294"/>
      <c r="CJ96" s="294"/>
      <c r="CK96" s="294"/>
      <c r="CL96" s="294"/>
      <c r="CM96" s="294"/>
      <c r="CN96" s="294"/>
      <c r="CO96" s="294"/>
      <c r="CP96" s="294"/>
      <c r="CQ96" s="294"/>
      <c r="CR96" s="294"/>
      <c r="CS96" s="294"/>
      <c r="CT96" s="294"/>
      <c r="CU96" s="294"/>
      <c r="CV96" s="294"/>
      <c r="CW96" s="294"/>
      <c r="CX96" s="294"/>
      <c r="CY96" s="294"/>
      <c r="CZ96" s="294"/>
      <c r="DA96" s="294"/>
      <c r="DB96" s="294"/>
      <c r="DC96" s="294"/>
      <c r="DD96" s="294"/>
      <c r="DE96" s="294"/>
      <c r="DF96" s="294"/>
      <c r="DG96" s="294"/>
      <c r="DH96" s="294"/>
      <c r="DI96" s="294"/>
      <c r="DJ96" s="294"/>
      <c r="DK96" s="294"/>
      <c r="DL96" s="294"/>
    </row>
    <row r="97" spans="2:116" s="10" customFormat="1" ht="14.25" x14ac:dyDescent="0.2">
      <c r="S97" s="22"/>
      <c r="AE97" s="18"/>
      <c r="CF97" s="294"/>
      <c r="CG97" s="294"/>
      <c r="CH97" s="294"/>
      <c r="CI97" s="294"/>
      <c r="CJ97" s="294"/>
      <c r="CK97" s="294"/>
      <c r="CL97" s="294"/>
      <c r="CM97" s="294"/>
      <c r="CN97" s="294"/>
      <c r="CO97" s="294"/>
      <c r="CP97" s="294"/>
      <c r="CQ97" s="294"/>
      <c r="CR97" s="294"/>
      <c r="CS97" s="294"/>
      <c r="CT97" s="294"/>
      <c r="CU97" s="294"/>
      <c r="CV97" s="294"/>
      <c r="CW97" s="294"/>
      <c r="CX97" s="294"/>
      <c r="CY97" s="294"/>
      <c r="CZ97" s="294"/>
      <c r="DA97" s="294"/>
      <c r="DB97" s="294"/>
      <c r="DC97" s="294"/>
      <c r="DD97" s="294"/>
      <c r="DE97" s="294"/>
      <c r="DF97" s="294"/>
      <c r="DG97" s="294"/>
      <c r="DH97" s="294"/>
      <c r="DI97" s="294"/>
      <c r="DJ97" s="294"/>
      <c r="DK97" s="294"/>
      <c r="DL97" s="294"/>
    </row>
    <row r="98" spans="2:116" s="10" customFormat="1" ht="14.25" x14ac:dyDescent="0.2">
      <c r="D98" s="22"/>
      <c r="E98" s="22"/>
      <c r="F98" s="22"/>
      <c r="G98" s="22"/>
      <c r="H98" s="22"/>
      <c r="I98" s="22"/>
      <c r="J98" s="22"/>
      <c r="K98" s="22"/>
      <c r="L98" s="22"/>
      <c r="M98" s="22"/>
      <c r="N98" s="22"/>
      <c r="O98" s="22"/>
      <c r="P98" s="22"/>
      <c r="Q98" s="22"/>
      <c r="R98" s="22"/>
      <c r="S98" s="22"/>
      <c r="AE98" s="18"/>
      <c r="CF98" s="294"/>
      <c r="CG98" s="294"/>
      <c r="CH98" s="294"/>
      <c r="CI98" s="294"/>
      <c r="CJ98" s="294"/>
      <c r="CK98" s="294"/>
      <c r="CL98" s="294"/>
      <c r="CM98" s="294"/>
      <c r="CN98" s="294"/>
      <c r="CO98" s="294"/>
      <c r="CP98" s="294"/>
      <c r="CQ98" s="294"/>
      <c r="CR98" s="294"/>
      <c r="CS98" s="294"/>
      <c r="CT98" s="294"/>
      <c r="CU98" s="294"/>
      <c r="CV98" s="294"/>
      <c r="CW98" s="294"/>
      <c r="CX98" s="294"/>
      <c r="CY98" s="294"/>
      <c r="CZ98" s="294"/>
      <c r="DA98" s="294"/>
      <c r="DB98" s="294"/>
      <c r="DC98" s="294"/>
      <c r="DD98" s="294"/>
      <c r="DE98" s="294"/>
      <c r="DF98" s="294"/>
      <c r="DG98" s="294"/>
      <c r="DH98" s="294"/>
      <c r="DI98" s="294"/>
      <c r="DJ98" s="294"/>
      <c r="DK98" s="294"/>
      <c r="DL98" s="294"/>
    </row>
    <row r="99" spans="2:116" s="10" customFormat="1" ht="15.75" x14ac:dyDescent="0.2">
      <c r="B99" s="250" t="s">
        <v>451</v>
      </c>
      <c r="C99" s="316" t="s">
        <v>336</v>
      </c>
      <c r="D99" s="332"/>
      <c r="E99" s="22"/>
      <c r="F99" s="22"/>
      <c r="G99" s="22"/>
      <c r="H99" s="22"/>
      <c r="I99" s="22"/>
      <c r="J99" s="22"/>
      <c r="K99" s="22"/>
      <c r="N99" s="22"/>
      <c r="O99" s="22"/>
      <c r="P99" s="22"/>
      <c r="Q99" s="22"/>
      <c r="R99" s="22"/>
      <c r="S99" s="22"/>
      <c r="AE99" s="18"/>
      <c r="CF99" s="294"/>
      <c r="CG99" s="294"/>
      <c r="CH99" s="294"/>
      <c r="CI99" s="294"/>
      <c r="CJ99" s="294"/>
      <c r="CK99" s="294"/>
      <c r="CL99" s="294"/>
      <c r="CM99" s="294"/>
      <c r="CN99" s="294"/>
      <c r="CO99" s="294"/>
      <c r="CP99" s="294"/>
      <c r="CQ99" s="294"/>
      <c r="CR99" s="294"/>
      <c r="CS99" s="294"/>
      <c r="CT99" s="294"/>
      <c r="CU99" s="294"/>
      <c r="CV99" s="294"/>
      <c r="CW99" s="294"/>
      <c r="CX99" s="294"/>
      <c r="CY99" s="294"/>
      <c r="CZ99" s="294"/>
      <c r="DA99" s="294"/>
      <c r="DB99" s="294"/>
      <c r="DC99" s="294"/>
      <c r="DD99" s="294"/>
      <c r="DE99" s="294"/>
      <c r="DF99" s="294"/>
      <c r="DG99" s="294"/>
      <c r="DH99" s="294"/>
      <c r="DI99" s="294"/>
      <c r="DJ99" s="294"/>
      <c r="DK99" s="294"/>
      <c r="DL99" s="294"/>
    </row>
    <row r="100" spans="2:116" s="10" customFormat="1" ht="15.75" x14ac:dyDescent="0.2">
      <c r="B100" s="51"/>
      <c r="C100" s="51"/>
      <c r="D100" s="85"/>
      <c r="E100" s="22"/>
      <c r="M100" s="22"/>
      <c r="N100" s="22"/>
      <c r="O100" s="22"/>
      <c r="P100" s="22"/>
      <c r="Q100" s="22"/>
      <c r="R100" s="22"/>
      <c r="S100" s="22"/>
      <c r="AE100" s="18"/>
      <c r="CF100" s="294"/>
      <c r="CG100" s="294"/>
      <c r="CH100" s="294"/>
      <c r="CI100" s="294"/>
      <c r="CJ100" s="294"/>
      <c r="CK100" s="294"/>
      <c r="CL100" s="294"/>
      <c r="CM100" s="294"/>
      <c r="CN100" s="294"/>
      <c r="CO100" s="294"/>
      <c r="CP100" s="294"/>
      <c r="CQ100" s="294"/>
      <c r="CR100" s="294"/>
      <c r="CS100" s="294"/>
      <c r="CT100" s="294"/>
      <c r="CU100" s="294"/>
      <c r="CV100" s="294"/>
      <c r="CW100" s="294"/>
      <c r="CX100" s="294"/>
      <c r="CY100" s="294"/>
      <c r="CZ100" s="294"/>
      <c r="DA100" s="294"/>
      <c r="DB100" s="294"/>
      <c r="DC100" s="294"/>
      <c r="DD100" s="294"/>
      <c r="DE100" s="294"/>
      <c r="DF100" s="294"/>
      <c r="DG100" s="294"/>
      <c r="DH100" s="294"/>
      <c r="DI100" s="294"/>
      <c r="DJ100" s="294"/>
      <c r="DK100" s="294"/>
      <c r="DL100" s="294"/>
    </row>
    <row r="101" spans="2:116" s="10" customFormat="1" ht="21" customHeight="1" x14ac:dyDescent="0.2">
      <c r="D101" s="22"/>
      <c r="AE101" s="18"/>
      <c r="CF101" s="294"/>
      <c r="CG101" s="294"/>
      <c r="CH101" s="294"/>
      <c r="CI101" s="294"/>
      <c r="CJ101" s="294"/>
      <c r="CK101" s="294"/>
      <c r="CL101" s="294"/>
      <c r="CM101" s="294"/>
      <c r="CN101" s="294"/>
      <c r="CO101" s="294"/>
      <c r="CP101" s="294"/>
      <c r="CQ101" s="294"/>
      <c r="CR101" s="294"/>
      <c r="CS101" s="294"/>
      <c r="CT101" s="294"/>
      <c r="CU101" s="294"/>
      <c r="CV101" s="294"/>
      <c r="CW101" s="294"/>
      <c r="CX101" s="294"/>
      <c r="CY101" s="294"/>
      <c r="CZ101" s="294"/>
      <c r="DA101" s="294"/>
      <c r="DB101" s="294"/>
      <c r="DC101" s="294"/>
      <c r="DD101" s="294"/>
      <c r="DE101" s="294"/>
      <c r="DF101" s="294"/>
      <c r="DG101" s="294"/>
      <c r="DH101" s="294"/>
      <c r="DI101" s="294"/>
      <c r="DJ101" s="294"/>
      <c r="DK101" s="294"/>
      <c r="DL101" s="294"/>
    </row>
    <row r="102" spans="2:116" s="10" customFormat="1" ht="63" x14ac:dyDescent="0.2">
      <c r="C102" s="318" t="s">
        <v>291</v>
      </c>
      <c r="D102" s="318" t="s">
        <v>304</v>
      </c>
      <c r="E102" s="68" t="s">
        <v>305</v>
      </c>
      <c r="F102" s="68" t="s">
        <v>306</v>
      </c>
      <c r="G102" s="68" t="s">
        <v>307</v>
      </c>
      <c r="H102" s="69" t="s">
        <v>189</v>
      </c>
      <c r="I102" s="69" t="s">
        <v>53</v>
      </c>
      <c r="J102" s="69" t="s">
        <v>54</v>
      </c>
      <c r="K102" s="68" t="s">
        <v>0</v>
      </c>
      <c r="L102" s="68" t="s">
        <v>168</v>
      </c>
      <c r="M102" s="68" t="s">
        <v>138</v>
      </c>
      <c r="N102" s="68" t="s">
        <v>272</v>
      </c>
      <c r="O102" s="69" t="s">
        <v>271</v>
      </c>
      <c r="P102" s="69" t="s">
        <v>273</v>
      </c>
      <c r="Q102" s="69" t="s">
        <v>45</v>
      </c>
      <c r="R102" s="69" t="s">
        <v>166</v>
      </c>
      <c r="S102" s="69" t="s">
        <v>309</v>
      </c>
      <c r="T102" s="69" t="s">
        <v>318</v>
      </c>
      <c r="U102" s="69" t="s">
        <v>310</v>
      </c>
      <c r="AD102" s="18"/>
      <c r="CF102" s="294"/>
      <c r="CG102" s="294"/>
      <c r="CH102" s="294"/>
      <c r="CI102" s="294"/>
      <c r="CJ102" s="294"/>
      <c r="CK102" s="294"/>
      <c r="CL102" s="294"/>
      <c r="CM102" s="294"/>
      <c r="CN102" s="294"/>
      <c r="CO102" s="294"/>
      <c r="CP102" s="294"/>
      <c r="CQ102" s="294"/>
      <c r="CR102" s="294"/>
      <c r="CS102" s="294"/>
      <c r="CT102" s="294"/>
      <c r="CU102" s="294"/>
      <c r="CV102" s="294"/>
      <c r="CW102" s="294"/>
      <c r="CX102" s="294"/>
      <c r="CY102" s="294"/>
      <c r="CZ102" s="294"/>
      <c r="DA102" s="294"/>
      <c r="DB102" s="294"/>
      <c r="DC102" s="294"/>
      <c r="DD102" s="294"/>
      <c r="DE102" s="294"/>
      <c r="DF102" s="294"/>
      <c r="DG102" s="294"/>
      <c r="DH102" s="294"/>
      <c r="DI102" s="294"/>
      <c r="DJ102" s="294"/>
      <c r="DK102" s="294"/>
      <c r="DL102" s="294"/>
    </row>
    <row r="103" spans="2:116" s="10" customFormat="1" ht="15" customHeight="1" x14ac:dyDescent="0.2">
      <c r="C103" s="26">
        <v>1</v>
      </c>
      <c r="D103" s="26" t="s">
        <v>319</v>
      </c>
      <c r="E103" s="26" t="s">
        <v>312</v>
      </c>
      <c r="F103" s="26" t="s">
        <v>275</v>
      </c>
      <c r="G103" s="26">
        <v>2</v>
      </c>
      <c r="H103" s="261">
        <v>2010</v>
      </c>
      <c r="I103" s="26" t="s">
        <v>320</v>
      </c>
      <c r="J103" s="26" t="s">
        <v>321</v>
      </c>
      <c r="K103" s="26">
        <v>1</v>
      </c>
      <c r="L103" s="26">
        <v>440</v>
      </c>
      <c r="M103" s="26">
        <v>3.6</v>
      </c>
      <c r="N103" s="26">
        <v>0.9</v>
      </c>
      <c r="O103" s="26">
        <v>2.5</v>
      </c>
      <c r="P103" s="26">
        <v>0.8</v>
      </c>
      <c r="Q103" s="26">
        <v>15</v>
      </c>
      <c r="R103" s="26">
        <v>5475</v>
      </c>
      <c r="S103" s="262">
        <v>10950</v>
      </c>
      <c r="T103" s="26">
        <v>0.9</v>
      </c>
      <c r="U103" s="261">
        <f t="shared" ref="U103:U107" si="11">S103*T103</f>
        <v>9855</v>
      </c>
      <c r="AE103" s="18"/>
      <c r="CF103" s="294"/>
      <c r="CG103" s="294"/>
      <c r="CH103" s="294"/>
      <c r="CI103" s="294"/>
      <c r="CJ103" s="294"/>
      <c r="CK103" s="294"/>
      <c r="CL103" s="294"/>
      <c r="CM103" s="294"/>
      <c r="CN103" s="294"/>
      <c r="CO103" s="294"/>
      <c r="CP103" s="294"/>
      <c r="CQ103" s="294"/>
      <c r="CR103" s="294"/>
      <c r="CS103" s="294"/>
      <c r="CT103" s="294"/>
      <c r="CU103" s="294"/>
      <c r="CV103" s="294"/>
      <c r="CW103" s="294"/>
      <c r="CX103" s="294"/>
      <c r="CY103" s="294"/>
      <c r="CZ103" s="294"/>
      <c r="DA103" s="294"/>
      <c r="DB103" s="294"/>
      <c r="DC103" s="294"/>
      <c r="DD103" s="294"/>
      <c r="DE103" s="294"/>
      <c r="DF103" s="294"/>
      <c r="DG103" s="294"/>
      <c r="DH103" s="294"/>
      <c r="DI103" s="294"/>
      <c r="DJ103" s="294"/>
      <c r="DK103" s="294"/>
      <c r="DL103" s="294"/>
    </row>
    <row r="104" spans="2:116" s="10" customFormat="1" ht="15" x14ac:dyDescent="0.2">
      <c r="C104" s="261">
        <v>2</v>
      </c>
      <c r="D104" s="261" t="s">
        <v>322</v>
      </c>
      <c r="E104" s="26" t="s">
        <v>312</v>
      </c>
      <c r="F104" s="26" t="s">
        <v>276</v>
      </c>
      <c r="G104" s="26">
        <v>4</v>
      </c>
      <c r="H104" s="261">
        <v>2011</v>
      </c>
      <c r="I104" s="261" t="s">
        <v>323</v>
      </c>
      <c r="J104" s="261" t="s">
        <v>324</v>
      </c>
      <c r="K104" s="261">
        <v>1</v>
      </c>
      <c r="L104" s="261">
        <v>440</v>
      </c>
      <c r="M104" s="261">
        <v>7.3</v>
      </c>
      <c r="N104" s="261">
        <v>0.9</v>
      </c>
      <c r="O104" s="261">
        <v>5</v>
      </c>
      <c r="P104" s="261">
        <v>0.75</v>
      </c>
      <c r="Q104" s="261">
        <v>14</v>
      </c>
      <c r="R104" s="261">
        <v>5110</v>
      </c>
      <c r="S104" s="261">
        <v>19163</v>
      </c>
      <c r="T104" s="261">
        <v>0.9</v>
      </c>
      <c r="U104" s="261">
        <f t="shared" si="11"/>
        <v>17246.7</v>
      </c>
      <c r="AE104" s="18"/>
      <c r="CF104" s="294"/>
      <c r="CG104" s="294"/>
      <c r="CH104" s="294"/>
      <c r="CI104" s="294"/>
      <c r="CJ104" s="294"/>
      <c r="CK104" s="294"/>
      <c r="CL104" s="294"/>
      <c r="CM104" s="294"/>
      <c r="CN104" s="294"/>
      <c r="CO104" s="294"/>
      <c r="CP104" s="294"/>
      <c r="CQ104" s="294"/>
      <c r="CR104" s="294"/>
      <c r="CS104" s="294"/>
      <c r="CT104" s="294"/>
      <c r="CU104" s="294"/>
      <c r="CV104" s="294"/>
      <c r="CW104" s="294"/>
      <c r="CX104" s="294"/>
      <c r="CY104" s="294"/>
      <c r="CZ104" s="294"/>
      <c r="DA104" s="294"/>
      <c r="DB104" s="294"/>
      <c r="DC104" s="294"/>
      <c r="DD104" s="294"/>
      <c r="DE104" s="294"/>
      <c r="DF104" s="294"/>
      <c r="DG104" s="294"/>
      <c r="DH104" s="294"/>
      <c r="DI104" s="294"/>
      <c r="DJ104" s="294"/>
      <c r="DK104" s="294"/>
      <c r="DL104" s="294"/>
    </row>
    <row r="105" spans="2:116" s="10" customFormat="1" ht="15" x14ac:dyDescent="0.2">
      <c r="C105" s="261">
        <v>3</v>
      </c>
      <c r="D105" s="261" t="s">
        <v>325</v>
      </c>
      <c r="E105" s="26" t="s">
        <v>312</v>
      </c>
      <c r="F105" s="26" t="s">
        <v>278</v>
      </c>
      <c r="G105" s="26">
        <v>6</v>
      </c>
      <c r="H105" s="261">
        <v>2012</v>
      </c>
      <c r="I105" s="261" t="s">
        <v>320</v>
      </c>
      <c r="J105" s="261" t="s">
        <v>326</v>
      </c>
      <c r="K105" s="261">
        <v>1</v>
      </c>
      <c r="L105" s="261">
        <v>440</v>
      </c>
      <c r="M105" s="261">
        <v>5.0999999999999996</v>
      </c>
      <c r="N105" s="261">
        <v>0.9</v>
      </c>
      <c r="O105" s="261">
        <v>3.5</v>
      </c>
      <c r="P105" s="261">
        <v>0.7</v>
      </c>
      <c r="Q105" s="261">
        <v>12</v>
      </c>
      <c r="R105" s="261">
        <v>4380</v>
      </c>
      <c r="S105" s="261">
        <v>10731</v>
      </c>
      <c r="T105" s="261">
        <v>0.88</v>
      </c>
      <c r="U105" s="261">
        <f t="shared" si="11"/>
        <v>9443.2800000000007</v>
      </c>
      <c r="AE105" s="18"/>
      <c r="CF105" s="294"/>
      <c r="CG105" s="294"/>
      <c r="CH105" s="294"/>
      <c r="CI105" s="294"/>
      <c r="CJ105" s="294"/>
      <c r="CK105" s="294"/>
      <c r="CL105" s="294"/>
      <c r="CM105" s="294"/>
      <c r="CN105" s="294"/>
      <c r="CO105" s="294"/>
      <c r="CP105" s="294"/>
      <c r="CQ105" s="294"/>
      <c r="CR105" s="294"/>
      <c r="CS105" s="294"/>
      <c r="CT105" s="294"/>
      <c r="CU105" s="294"/>
      <c r="CV105" s="294"/>
      <c r="CW105" s="294"/>
      <c r="CX105" s="294"/>
      <c r="CY105" s="294"/>
      <c r="CZ105" s="294"/>
      <c r="DA105" s="294"/>
      <c r="DB105" s="294"/>
      <c r="DC105" s="294"/>
      <c r="DD105" s="294"/>
      <c r="DE105" s="294"/>
      <c r="DF105" s="294"/>
      <c r="DG105" s="294"/>
      <c r="DH105" s="294"/>
      <c r="DI105" s="294"/>
      <c r="DJ105" s="294"/>
      <c r="DK105" s="294"/>
      <c r="DL105" s="294"/>
    </row>
    <row r="106" spans="2:116" s="10" customFormat="1" ht="15" x14ac:dyDescent="0.2">
      <c r="C106" s="261">
        <v>4</v>
      </c>
      <c r="D106" s="261" t="s">
        <v>327</v>
      </c>
      <c r="E106" s="26" t="s">
        <v>312</v>
      </c>
      <c r="F106" s="26" t="s">
        <v>276</v>
      </c>
      <c r="G106" s="26">
        <v>2</v>
      </c>
      <c r="H106" s="261">
        <v>2013</v>
      </c>
      <c r="I106" s="261" t="s">
        <v>328</v>
      </c>
      <c r="J106" s="261" t="s">
        <v>329</v>
      </c>
      <c r="K106" s="261">
        <v>1</v>
      </c>
      <c r="L106" s="261">
        <v>440</v>
      </c>
      <c r="M106" s="261">
        <v>29.2</v>
      </c>
      <c r="N106" s="261">
        <v>0.9</v>
      </c>
      <c r="O106" s="261">
        <v>20</v>
      </c>
      <c r="P106" s="261">
        <v>0.65</v>
      </c>
      <c r="Q106" s="261">
        <v>16</v>
      </c>
      <c r="R106" s="261">
        <v>5840</v>
      </c>
      <c r="S106" s="261">
        <v>75880</v>
      </c>
      <c r="T106" s="261">
        <v>0.9</v>
      </c>
      <c r="U106" s="261">
        <f t="shared" si="11"/>
        <v>68292</v>
      </c>
      <c r="AE106" s="18"/>
      <c r="CF106" s="294"/>
      <c r="CG106" s="294"/>
      <c r="CH106" s="294"/>
      <c r="CI106" s="294"/>
      <c r="CJ106" s="294"/>
      <c r="CK106" s="294"/>
      <c r="CL106" s="294"/>
      <c r="CM106" s="294"/>
      <c r="CN106" s="294"/>
      <c r="CO106" s="294"/>
      <c r="CP106" s="294"/>
      <c r="CQ106" s="294"/>
      <c r="CR106" s="294"/>
      <c r="CS106" s="294"/>
      <c r="CT106" s="294"/>
      <c r="CU106" s="294"/>
      <c r="CV106" s="294"/>
      <c r="CW106" s="294"/>
      <c r="CX106" s="294"/>
      <c r="CY106" s="294"/>
      <c r="CZ106" s="294"/>
      <c r="DA106" s="294"/>
      <c r="DB106" s="294"/>
      <c r="DC106" s="294"/>
      <c r="DD106" s="294"/>
      <c r="DE106" s="294"/>
      <c r="DF106" s="294"/>
      <c r="DG106" s="294"/>
      <c r="DH106" s="294"/>
      <c r="DI106" s="294"/>
      <c r="DJ106" s="294"/>
      <c r="DK106" s="294"/>
      <c r="DL106" s="294"/>
    </row>
    <row r="107" spans="2:116" s="10" customFormat="1" ht="15" x14ac:dyDescent="0.2">
      <c r="C107" s="261">
        <v>5</v>
      </c>
      <c r="D107" s="261" t="s">
        <v>330</v>
      </c>
      <c r="E107" s="26" t="s">
        <v>312</v>
      </c>
      <c r="F107" s="26" t="s">
        <v>278</v>
      </c>
      <c r="G107" s="26">
        <v>4</v>
      </c>
      <c r="H107" s="261">
        <v>2014</v>
      </c>
      <c r="I107" s="261" t="s">
        <v>331</v>
      </c>
      <c r="J107" s="261" t="s">
        <v>332</v>
      </c>
      <c r="K107" s="261">
        <v>1</v>
      </c>
      <c r="L107" s="261">
        <v>440</v>
      </c>
      <c r="M107" s="261">
        <v>5.8</v>
      </c>
      <c r="N107" s="261">
        <v>0.9</v>
      </c>
      <c r="O107" s="261">
        <v>4</v>
      </c>
      <c r="P107" s="261">
        <v>0.6</v>
      </c>
      <c r="Q107" s="261">
        <v>10</v>
      </c>
      <c r="R107" s="261">
        <v>3650</v>
      </c>
      <c r="S107" s="261">
        <v>8760</v>
      </c>
      <c r="T107" s="261">
        <v>0.88</v>
      </c>
      <c r="U107" s="261">
        <f t="shared" si="11"/>
        <v>7708.8</v>
      </c>
      <c r="AE107" s="18"/>
      <c r="CF107" s="294"/>
      <c r="CG107" s="294"/>
      <c r="CH107" s="294"/>
      <c r="CI107" s="294"/>
      <c r="CJ107" s="294"/>
      <c r="CK107" s="294"/>
      <c r="CL107" s="294"/>
      <c r="CM107" s="294"/>
      <c r="CN107" s="294"/>
      <c r="CO107" s="294"/>
      <c r="CP107" s="294"/>
      <c r="CQ107" s="294"/>
      <c r="CR107" s="294"/>
      <c r="CS107" s="294"/>
      <c r="CT107" s="294"/>
      <c r="CU107" s="294"/>
      <c r="CV107" s="294"/>
      <c r="CW107" s="294"/>
      <c r="CX107" s="294"/>
      <c r="CY107" s="294"/>
      <c r="CZ107" s="294"/>
      <c r="DA107" s="294"/>
      <c r="DB107" s="294"/>
      <c r="DC107" s="294"/>
      <c r="DD107" s="294"/>
      <c r="DE107" s="294"/>
      <c r="DF107" s="294"/>
      <c r="DG107" s="294"/>
      <c r="DH107" s="294"/>
      <c r="DI107" s="294"/>
      <c r="DJ107" s="294"/>
      <c r="DK107" s="294"/>
      <c r="DL107" s="294"/>
    </row>
    <row r="108" spans="2:116" s="10" customFormat="1" ht="14.25" x14ac:dyDescent="0.2">
      <c r="Y108" s="323" t="s">
        <v>452</v>
      </c>
      <c r="AE108" s="18"/>
      <c r="AF108" s="323" t="s">
        <v>453</v>
      </c>
      <c r="CF108" s="294"/>
      <c r="CG108" s="294"/>
      <c r="CH108" s="294"/>
      <c r="CI108" s="294"/>
      <c r="CJ108" s="294"/>
      <c r="CK108" s="294"/>
      <c r="CL108" s="294"/>
      <c r="CM108" s="294"/>
      <c r="CN108" s="294"/>
      <c r="CO108" s="294"/>
      <c r="CP108" s="294"/>
      <c r="CQ108" s="294"/>
      <c r="CR108" s="294"/>
      <c r="CS108" s="294"/>
      <c r="CT108" s="294"/>
      <c r="CU108" s="294"/>
      <c r="CV108" s="294"/>
      <c r="CW108" s="294"/>
      <c r="CX108" s="294"/>
      <c r="CY108" s="294"/>
      <c r="CZ108" s="294"/>
      <c r="DA108" s="294"/>
      <c r="DB108" s="294"/>
      <c r="DC108" s="294"/>
      <c r="DD108" s="294"/>
      <c r="DE108" s="294"/>
      <c r="DF108" s="294"/>
      <c r="DG108" s="294"/>
      <c r="DH108" s="294"/>
      <c r="DI108" s="294"/>
      <c r="DJ108" s="294"/>
      <c r="DK108" s="294"/>
      <c r="DL108" s="294"/>
    </row>
    <row r="109" spans="2:116" s="10" customFormat="1" ht="14.25" x14ac:dyDescent="0.2">
      <c r="R109" s="22"/>
      <c r="S109" s="22"/>
      <c r="AE109" s="18"/>
      <c r="CF109" s="294"/>
      <c r="CG109" s="294"/>
      <c r="CH109" s="294"/>
      <c r="CI109" s="294"/>
      <c r="CJ109" s="294"/>
      <c r="CK109" s="294"/>
      <c r="CL109" s="294"/>
      <c r="CM109" s="294"/>
      <c r="CN109" s="294"/>
      <c r="CO109" s="294"/>
      <c r="CP109" s="294"/>
      <c r="CQ109" s="294"/>
      <c r="CR109" s="294"/>
      <c r="CS109" s="294"/>
      <c r="CT109" s="294"/>
      <c r="CU109" s="294"/>
      <c r="CV109" s="294"/>
      <c r="CW109" s="294"/>
      <c r="CX109" s="294"/>
      <c r="CY109" s="294"/>
      <c r="CZ109" s="294"/>
      <c r="DA109" s="294"/>
      <c r="DB109" s="294"/>
      <c r="DC109" s="294"/>
      <c r="DD109" s="294"/>
      <c r="DE109" s="294"/>
      <c r="DF109" s="294"/>
      <c r="DG109" s="294"/>
      <c r="DH109" s="294"/>
      <c r="DI109" s="294"/>
      <c r="DJ109" s="294"/>
      <c r="DK109" s="294"/>
      <c r="DL109" s="294"/>
    </row>
    <row r="110" spans="2:116" s="10" customFormat="1" ht="14.25" x14ac:dyDescent="0.2">
      <c r="R110" s="22"/>
      <c r="S110" s="22"/>
      <c r="AE110" s="18"/>
      <c r="CF110" s="294"/>
      <c r="CG110" s="294"/>
      <c r="CH110" s="294"/>
      <c r="CI110" s="294"/>
      <c r="CJ110" s="294"/>
      <c r="CK110" s="294"/>
      <c r="CL110" s="294"/>
      <c r="CM110" s="294"/>
      <c r="CN110" s="294"/>
      <c r="CO110" s="294"/>
      <c r="CP110" s="294"/>
      <c r="CQ110" s="294"/>
      <c r="CR110" s="294"/>
      <c r="CS110" s="294"/>
      <c r="CT110" s="294"/>
      <c r="CU110" s="294"/>
      <c r="CV110" s="294"/>
      <c r="CW110" s="294"/>
      <c r="CX110" s="294"/>
      <c r="CY110" s="294"/>
      <c r="CZ110" s="294"/>
      <c r="DA110" s="294"/>
      <c r="DB110" s="294"/>
      <c r="DC110" s="294"/>
      <c r="DD110" s="294"/>
      <c r="DE110" s="294"/>
      <c r="DF110" s="294"/>
      <c r="DG110" s="294"/>
      <c r="DH110" s="294"/>
      <c r="DI110" s="294"/>
      <c r="DJ110" s="294"/>
      <c r="DK110" s="294"/>
      <c r="DL110" s="294"/>
    </row>
    <row r="111" spans="2:116" s="20" customFormat="1" ht="63" x14ac:dyDescent="0.2">
      <c r="C111" s="68" t="s">
        <v>291</v>
      </c>
      <c r="D111" s="69" t="s">
        <v>333</v>
      </c>
      <c r="E111" s="69" t="s">
        <v>53</v>
      </c>
      <c r="F111" s="69" t="s">
        <v>54</v>
      </c>
      <c r="G111" s="69" t="s">
        <v>334</v>
      </c>
      <c r="H111" s="69" t="s">
        <v>144</v>
      </c>
      <c r="I111" s="69" t="s">
        <v>0</v>
      </c>
      <c r="J111" s="69" t="s">
        <v>293</v>
      </c>
      <c r="K111" s="69" t="s">
        <v>45</v>
      </c>
      <c r="L111" s="69" t="s">
        <v>166</v>
      </c>
      <c r="M111" s="69" t="s">
        <v>294</v>
      </c>
      <c r="N111" s="69" t="s">
        <v>295</v>
      </c>
      <c r="O111" s="69" t="s">
        <v>296</v>
      </c>
      <c r="P111" s="69" t="s">
        <v>297</v>
      </c>
      <c r="Q111" s="69" t="s">
        <v>298</v>
      </c>
      <c r="R111" s="69" t="s">
        <v>299</v>
      </c>
      <c r="S111" s="69" t="s">
        <v>335</v>
      </c>
      <c r="T111" s="69" t="s">
        <v>300</v>
      </c>
      <c r="U111" s="69" t="s">
        <v>301</v>
      </c>
      <c r="AE111" s="22"/>
      <c r="CF111" s="294"/>
      <c r="CG111" s="294"/>
      <c r="CH111" s="294"/>
      <c r="CI111" s="294"/>
      <c r="CJ111" s="294"/>
      <c r="CK111" s="294"/>
      <c r="CL111" s="294"/>
      <c r="CM111" s="294"/>
      <c r="CN111" s="294"/>
      <c r="CO111" s="294"/>
      <c r="CP111" s="294"/>
      <c r="CQ111" s="294"/>
      <c r="CR111" s="294"/>
      <c r="CS111" s="294"/>
      <c r="CT111" s="294"/>
      <c r="CU111" s="294"/>
      <c r="CV111" s="294"/>
      <c r="CW111" s="294"/>
      <c r="CX111" s="294"/>
      <c r="CY111" s="294"/>
      <c r="CZ111" s="294"/>
      <c r="DA111" s="294"/>
      <c r="DB111" s="294"/>
      <c r="DC111" s="294"/>
      <c r="DD111" s="294"/>
      <c r="DE111" s="294"/>
      <c r="DF111" s="294"/>
      <c r="DG111" s="294"/>
      <c r="DH111" s="294"/>
      <c r="DI111" s="294"/>
      <c r="DJ111" s="294"/>
      <c r="DK111" s="294"/>
      <c r="DL111" s="294"/>
    </row>
    <row r="112" spans="2:116" s="10" customFormat="1" ht="15" x14ac:dyDescent="0.2">
      <c r="C112" s="26">
        <v>1</v>
      </c>
      <c r="D112" s="26" t="s">
        <v>319</v>
      </c>
      <c r="E112" s="26" t="s">
        <v>320</v>
      </c>
      <c r="F112" s="26" t="s">
        <v>321</v>
      </c>
      <c r="G112" s="28"/>
      <c r="H112" s="38" t="s">
        <v>285</v>
      </c>
      <c r="I112" s="267">
        <v>3850000</v>
      </c>
      <c r="J112" s="26" t="s">
        <v>286</v>
      </c>
      <c r="K112" s="268">
        <v>20.82191780821918</v>
      </c>
      <c r="L112" s="267">
        <f>K112*365</f>
        <v>7600.0000000000009</v>
      </c>
      <c r="M112" s="267">
        <v>6000</v>
      </c>
      <c r="N112" s="264">
        <v>7</v>
      </c>
      <c r="O112" s="265">
        <v>660.05063533008502</v>
      </c>
      <c r="P112" s="263">
        <v>20</v>
      </c>
      <c r="Q112" s="265">
        <v>20.05350148084456</v>
      </c>
      <c r="R112" s="269">
        <v>8586.5099837584785</v>
      </c>
      <c r="S112" s="46">
        <f>(((M112*L112)*(O112-Q112)))/(I112*R112)</f>
        <v>0.8828063797120822</v>
      </c>
      <c r="T112" s="47">
        <f>M112*(O112-Q112)</f>
        <v>3839982.8030954427</v>
      </c>
      <c r="U112" s="47">
        <f>T112/S112</f>
        <v>4349745.1891408078</v>
      </c>
      <c r="AE112" s="18"/>
      <c r="CF112" s="294"/>
      <c r="CG112" s="294"/>
      <c r="CH112" s="294"/>
      <c r="CI112" s="294"/>
      <c r="CJ112" s="294"/>
      <c r="CK112" s="294"/>
      <c r="CL112" s="294"/>
      <c r="CM112" s="294"/>
      <c r="CN112" s="294"/>
      <c r="CO112" s="294"/>
      <c r="CP112" s="294"/>
      <c r="CQ112" s="294"/>
      <c r="CR112" s="294"/>
      <c r="CS112" s="294"/>
      <c r="CT112" s="294"/>
      <c r="CU112" s="294"/>
      <c r="CV112" s="294"/>
      <c r="CW112" s="294"/>
      <c r="CX112" s="294"/>
      <c r="CY112" s="294"/>
      <c r="CZ112" s="294"/>
      <c r="DA112" s="294"/>
      <c r="DB112" s="294"/>
      <c r="DC112" s="294"/>
      <c r="DD112" s="294"/>
      <c r="DE112" s="294"/>
      <c r="DF112" s="294"/>
      <c r="DG112" s="294"/>
      <c r="DH112" s="294"/>
      <c r="DI112" s="294"/>
      <c r="DJ112" s="294"/>
      <c r="DK112" s="294"/>
      <c r="DL112" s="294"/>
    </row>
    <row r="113" spans="3:116" s="10" customFormat="1" ht="15" x14ac:dyDescent="0.2">
      <c r="C113" s="261">
        <v>2</v>
      </c>
      <c r="D113" s="26" t="s">
        <v>322</v>
      </c>
      <c r="E113" s="266"/>
      <c r="F113" s="27"/>
      <c r="G113" s="27"/>
      <c r="H113" s="38" t="s">
        <v>287</v>
      </c>
      <c r="I113" s="267">
        <v>3850000</v>
      </c>
      <c r="J113" s="26" t="s">
        <v>286</v>
      </c>
      <c r="K113" s="268">
        <v>10.41095890410959</v>
      </c>
      <c r="L113" s="267">
        <f>K113*365</f>
        <v>3800.0000000000005</v>
      </c>
      <c r="M113" s="267">
        <v>6000</v>
      </c>
      <c r="N113" s="264">
        <v>7</v>
      </c>
      <c r="O113" s="265">
        <v>660.05063533008502</v>
      </c>
      <c r="P113" s="263">
        <v>20</v>
      </c>
      <c r="Q113" s="265">
        <v>20.05350148084456</v>
      </c>
      <c r="R113" s="269">
        <v>8586.5099837584785</v>
      </c>
      <c r="S113" s="46">
        <f>(((M113*L113)*(O113-Q113)))/(I113*R113)</f>
        <v>0.4414031898560411</v>
      </c>
      <c r="T113" s="47">
        <f>M113*(O113-Q113)</f>
        <v>3839982.8030954427</v>
      </c>
      <c r="U113" s="47">
        <f>T113/S113</f>
        <v>8699490.3782816157</v>
      </c>
      <c r="AE113" s="18"/>
      <c r="CF113" s="294"/>
      <c r="CG113" s="294"/>
      <c r="CH113" s="294"/>
      <c r="CI113" s="294"/>
      <c r="CJ113" s="294"/>
      <c r="CK113" s="294"/>
      <c r="CL113" s="294"/>
      <c r="CM113" s="294"/>
      <c r="CN113" s="294"/>
      <c r="CO113" s="294"/>
      <c r="CP113" s="294"/>
      <c r="CQ113" s="294"/>
      <c r="CR113" s="294"/>
      <c r="CS113" s="294"/>
      <c r="CT113" s="294"/>
      <c r="CU113" s="294"/>
      <c r="CV113" s="294"/>
      <c r="CW113" s="294"/>
      <c r="CX113" s="294"/>
      <c r="CY113" s="294"/>
      <c r="CZ113" s="294"/>
      <c r="DA113" s="294"/>
      <c r="DB113" s="294"/>
      <c r="DC113" s="294"/>
      <c r="DD113" s="294"/>
      <c r="DE113" s="294"/>
      <c r="DF113" s="294"/>
      <c r="DG113" s="294"/>
      <c r="DH113" s="294"/>
      <c r="DI113" s="294"/>
      <c r="DJ113" s="294"/>
      <c r="DK113" s="294"/>
      <c r="DL113" s="294"/>
    </row>
    <row r="114" spans="3:116" s="10" customFormat="1" ht="15" x14ac:dyDescent="0.2">
      <c r="C114" s="26">
        <v>3</v>
      </c>
      <c r="D114" s="26" t="s">
        <v>325</v>
      </c>
      <c r="E114" s="266"/>
      <c r="F114" s="27"/>
      <c r="G114" s="27"/>
      <c r="H114" s="38" t="s">
        <v>287</v>
      </c>
      <c r="I114" s="267">
        <v>3850000</v>
      </c>
      <c r="J114" s="26" t="s">
        <v>289</v>
      </c>
      <c r="K114" s="268">
        <v>5.2054794520547949</v>
      </c>
      <c r="L114" s="267">
        <f>K114*365</f>
        <v>1900.0000000000002</v>
      </c>
      <c r="M114" s="267">
        <v>6000</v>
      </c>
      <c r="N114" s="264">
        <v>7</v>
      </c>
      <c r="O114" s="265">
        <v>660.05063533008502</v>
      </c>
      <c r="P114" s="263">
        <v>20</v>
      </c>
      <c r="Q114" s="265">
        <v>20.05350148084456</v>
      </c>
      <c r="R114" s="269">
        <v>8586.5099837584785</v>
      </c>
      <c r="S114" s="46">
        <f>(((M114*L114)*(O114-Q114)))/(I114*R114)</f>
        <v>0.22070159492802055</v>
      </c>
      <c r="T114" s="47">
        <f>M114*(O114-Q114)</f>
        <v>3839982.8030954427</v>
      </c>
      <c r="U114" s="47">
        <f>T114/S114</f>
        <v>17398980.756563231</v>
      </c>
      <c r="AE114" s="18"/>
      <c r="CF114" s="294"/>
      <c r="CG114" s="294"/>
      <c r="CH114" s="294"/>
      <c r="CI114" s="294"/>
      <c r="CJ114" s="294"/>
      <c r="CK114" s="294"/>
      <c r="CL114" s="294"/>
      <c r="CM114" s="294"/>
      <c r="CN114" s="294"/>
      <c r="CO114" s="294"/>
      <c r="CP114" s="294"/>
      <c r="CQ114" s="294"/>
      <c r="CR114" s="294"/>
      <c r="CS114" s="294"/>
      <c r="CT114" s="294"/>
      <c r="CU114" s="294"/>
      <c r="CV114" s="294"/>
      <c r="CW114" s="294"/>
      <c r="CX114" s="294"/>
      <c r="CY114" s="294"/>
      <c r="CZ114" s="294"/>
      <c r="DA114" s="294"/>
      <c r="DB114" s="294"/>
      <c r="DC114" s="294"/>
      <c r="DD114" s="294"/>
      <c r="DE114" s="294"/>
      <c r="DF114" s="294"/>
      <c r="DG114" s="294"/>
      <c r="DH114" s="294"/>
      <c r="DI114" s="294"/>
      <c r="DJ114" s="294"/>
      <c r="DK114" s="294"/>
      <c r="DL114" s="294"/>
    </row>
    <row r="115" spans="3:116" s="10" customFormat="1" ht="14.25" x14ac:dyDescent="0.2">
      <c r="R115" s="22"/>
      <c r="S115" s="22"/>
      <c r="AE115" s="18"/>
      <c r="CF115" s="294"/>
      <c r="CG115" s="294"/>
      <c r="CH115" s="294"/>
      <c r="CI115" s="294"/>
      <c r="CJ115" s="294"/>
      <c r="CK115" s="294"/>
      <c r="CL115" s="294"/>
      <c r="CM115" s="294"/>
      <c r="CN115" s="294"/>
      <c r="CO115" s="294"/>
      <c r="CP115" s="294"/>
      <c r="CQ115" s="294"/>
      <c r="CR115" s="294"/>
      <c r="CS115" s="294"/>
      <c r="CT115" s="294"/>
      <c r="CU115" s="294"/>
      <c r="CV115" s="294"/>
      <c r="CW115" s="294"/>
      <c r="CX115" s="294"/>
      <c r="CY115" s="294"/>
      <c r="CZ115" s="294"/>
      <c r="DA115" s="294"/>
      <c r="DB115" s="294"/>
      <c r="DC115" s="294"/>
      <c r="DD115" s="294"/>
      <c r="DE115" s="294"/>
      <c r="DF115" s="294"/>
      <c r="DG115" s="294"/>
      <c r="DH115" s="294"/>
      <c r="DI115" s="294"/>
      <c r="DJ115" s="294"/>
      <c r="DK115" s="294"/>
      <c r="DL115" s="294"/>
    </row>
    <row r="116" spans="3:116" s="10" customFormat="1" ht="14.25" x14ac:dyDescent="0.2">
      <c r="R116" s="22"/>
      <c r="S116" s="22"/>
      <c r="AE116" s="18"/>
      <c r="CF116" s="294"/>
      <c r="CG116" s="294"/>
      <c r="CH116" s="294"/>
      <c r="CI116" s="294"/>
      <c r="CJ116" s="294"/>
      <c r="CK116" s="294"/>
      <c r="CL116" s="294"/>
      <c r="CM116" s="294"/>
      <c r="CN116" s="294"/>
      <c r="CO116" s="294"/>
      <c r="CP116" s="294"/>
      <c r="CQ116" s="294"/>
      <c r="CR116" s="294"/>
      <c r="CS116" s="294"/>
      <c r="CT116" s="294"/>
      <c r="CU116" s="294"/>
      <c r="CV116" s="294"/>
      <c r="CW116" s="294"/>
      <c r="CX116" s="294"/>
      <c r="CY116" s="294"/>
      <c r="CZ116" s="294"/>
      <c r="DA116" s="294"/>
      <c r="DB116" s="294"/>
      <c r="DC116" s="294"/>
      <c r="DD116" s="294"/>
      <c r="DE116" s="294"/>
      <c r="DF116" s="294"/>
      <c r="DG116" s="294"/>
      <c r="DH116" s="294"/>
      <c r="DI116" s="294"/>
      <c r="DJ116" s="294"/>
      <c r="DK116" s="294"/>
      <c r="DL116" s="294"/>
    </row>
    <row r="117" spans="3:116" s="10" customFormat="1" x14ac:dyDescent="0.2">
      <c r="AE117" s="18"/>
    </row>
    <row r="118" spans="3:116" s="10" customFormat="1" x14ac:dyDescent="0.2">
      <c r="AE118" s="18"/>
    </row>
    <row r="119" spans="3:116" s="10" customFormat="1" x14ac:dyDescent="0.2">
      <c r="AE119" s="18"/>
    </row>
    <row r="120" spans="3:116" s="10" customFormat="1" x14ac:dyDescent="0.2">
      <c r="AE120" s="18"/>
    </row>
    <row r="121" spans="3:116" s="10" customFormat="1" x14ac:dyDescent="0.2">
      <c r="AE121" s="18"/>
    </row>
    <row r="122" spans="3:116" s="10" customFormat="1" x14ac:dyDescent="0.2">
      <c r="AE122" s="18"/>
    </row>
    <row r="123" spans="3:116" s="10" customFormat="1" x14ac:dyDescent="0.2">
      <c r="AE123" s="18"/>
    </row>
    <row r="124" spans="3:116" s="10" customFormat="1" x14ac:dyDescent="0.2">
      <c r="AE124" s="18"/>
    </row>
    <row r="125" spans="3:116" s="10" customFormat="1" x14ac:dyDescent="0.2">
      <c r="AE125" s="18"/>
    </row>
    <row r="126" spans="3:116" s="10" customFormat="1" x14ac:dyDescent="0.2">
      <c r="AE126" s="18"/>
    </row>
    <row r="127" spans="3:116" s="10" customFormat="1" x14ac:dyDescent="0.2">
      <c r="AE127" s="18"/>
    </row>
    <row r="128" spans="3:116" s="10" customFormat="1" x14ac:dyDescent="0.2">
      <c r="AE128" s="18"/>
    </row>
    <row r="129" spans="2:31" s="10" customFormat="1" x14ac:dyDescent="0.2">
      <c r="AE129" s="18"/>
    </row>
    <row r="130" spans="2:31" s="10" customFormat="1" ht="15" x14ac:dyDescent="0.2">
      <c r="D130" s="49"/>
      <c r="E130" s="49"/>
      <c r="F130" s="22"/>
      <c r="G130" s="22"/>
      <c r="H130" s="22"/>
      <c r="I130" s="22"/>
      <c r="J130" s="22"/>
      <c r="K130" s="22"/>
      <c r="L130" s="22"/>
      <c r="M130" s="22"/>
      <c r="N130" s="22"/>
      <c r="O130" s="22"/>
      <c r="P130" s="22"/>
      <c r="Q130" s="22"/>
      <c r="R130" s="22"/>
      <c r="S130" s="22"/>
      <c r="AE130" s="18"/>
    </row>
    <row r="131" spans="2:31" s="10" customFormat="1" ht="15.75" x14ac:dyDescent="0.2">
      <c r="B131" s="316" t="s">
        <v>454</v>
      </c>
      <c r="C131" s="316" t="s">
        <v>455</v>
      </c>
      <c r="D131" s="316"/>
      <c r="E131" s="22"/>
      <c r="F131" s="22"/>
      <c r="G131" s="22"/>
      <c r="H131" s="22"/>
      <c r="I131" s="22"/>
      <c r="J131" s="22"/>
      <c r="K131" s="22"/>
      <c r="N131" s="22"/>
      <c r="O131" s="22"/>
      <c r="P131" s="22"/>
      <c r="Q131" s="22"/>
      <c r="R131" s="22"/>
      <c r="S131" s="22"/>
      <c r="AE131" s="18"/>
    </row>
    <row r="132" spans="2:31" s="10" customFormat="1" ht="15.75" x14ac:dyDescent="0.2">
      <c r="B132" s="51"/>
      <c r="C132" s="51"/>
      <c r="D132" s="85"/>
      <c r="E132" s="22"/>
      <c r="M132" s="22"/>
      <c r="N132" s="22"/>
      <c r="O132" s="22"/>
      <c r="P132" s="22"/>
      <c r="Q132" s="22"/>
      <c r="R132" s="22"/>
      <c r="S132" s="22"/>
      <c r="AE132" s="18"/>
    </row>
    <row r="133" spans="2:31" s="10" customFormat="1" ht="15.75" x14ac:dyDescent="0.2">
      <c r="B133" s="51"/>
      <c r="C133" s="51"/>
      <c r="D133" s="85"/>
      <c r="E133" s="22"/>
      <c r="M133" s="22"/>
      <c r="N133" s="22"/>
      <c r="O133" s="22"/>
      <c r="P133" s="22"/>
      <c r="Q133" s="22"/>
      <c r="R133" s="22"/>
      <c r="S133" s="22"/>
      <c r="AE133" s="18"/>
    </row>
    <row r="134" spans="2:31" s="10" customFormat="1" ht="63" x14ac:dyDescent="0.2">
      <c r="B134" s="51"/>
      <c r="C134" s="318" t="s">
        <v>291</v>
      </c>
      <c r="D134" s="318" t="s">
        <v>304</v>
      </c>
      <c r="E134" s="68" t="s">
        <v>305</v>
      </c>
      <c r="F134" s="68" t="s">
        <v>306</v>
      </c>
      <c r="G134" s="68" t="s">
        <v>307</v>
      </c>
      <c r="H134" s="69" t="s">
        <v>189</v>
      </c>
      <c r="I134" s="69" t="s">
        <v>53</v>
      </c>
      <c r="J134" s="69" t="s">
        <v>54</v>
      </c>
      <c r="K134" s="68" t="s">
        <v>0</v>
      </c>
      <c r="L134" s="68" t="s">
        <v>168</v>
      </c>
      <c r="M134" s="68" t="s">
        <v>138</v>
      </c>
      <c r="N134" s="68" t="s">
        <v>272</v>
      </c>
      <c r="O134" s="69" t="s">
        <v>271</v>
      </c>
      <c r="P134" s="69" t="s">
        <v>273</v>
      </c>
      <c r="Q134" s="69" t="s">
        <v>45</v>
      </c>
      <c r="R134" s="69" t="s">
        <v>166</v>
      </c>
      <c r="S134" s="69" t="s">
        <v>309</v>
      </c>
      <c r="T134" s="69" t="s">
        <v>318</v>
      </c>
      <c r="U134" s="69" t="s">
        <v>310</v>
      </c>
      <c r="AE134" s="18"/>
    </row>
    <row r="135" spans="2:31" s="10" customFormat="1" ht="15" x14ac:dyDescent="0.2">
      <c r="B135" s="51"/>
      <c r="C135" s="26">
        <v>1</v>
      </c>
      <c r="D135" s="26" t="s">
        <v>456</v>
      </c>
      <c r="E135" s="26" t="s">
        <v>312</v>
      </c>
      <c r="F135" s="26" t="s">
        <v>275</v>
      </c>
      <c r="G135" s="26">
        <v>2</v>
      </c>
      <c r="H135" s="261">
        <v>2010</v>
      </c>
      <c r="I135" s="26" t="s">
        <v>320</v>
      </c>
      <c r="J135" s="26" t="s">
        <v>321</v>
      </c>
      <c r="K135" s="26">
        <v>1</v>
      </c>
      <c r="L135" s="26">
        <v>440</v>
      </c>
      <c r="M135" s="26">
        <v>3.6</v>
      </c>
      <c r="N135" s="26">
        <v>0.9</v>
      </c>
      <c r="O135" s="26">
        <v>2.5</v>
      </c>
      <c r="P135" s="26">
        <v>0.8</v>
      </c>
      <c r="Q135" s="26">
        <v>15</v>
      </c>
      <c r="R135" s="26">
        <v>5475</v>
      </c>
      <c r="S135" s="262">
        <v>10950</v>
      </c>
      <c r="T135" s="26">
        <v>0.9</v>
      </c>
      <c r="U135" s="261">
        <f t="shared" ref="U135:U139" si="12">S135*T135</f>
        <v>9855</v>
      </c>
      <c r="AE135" s="18"/>
    </row>
    <row r="136" spans="2:31" s="10" customFormat="1" ht="15" x14ac:dyDescent="0.2">
      <c r="B136" s="51"/>
      <c r="C136" s="261">
        <v>2</v>
      </c>
      <c r="D136" s="26" t="s">
        <v>457</v>
      </c>
      <c r="E136" s="26" t="s">
        <v>312</v>
      </c>
      <c r="F136" s="26" t="s">
        <v>276</v>
      </c>
      <c r="G136" s="26">
        <v>4</v>
      </c>
      <c r="H136" s="261">
        <v>2011</v>
      </c>
      <c r="I136" s="261" t="s">
        <v>323</v>
      </c>
      <c r="J136" s="261" t="s">
        <v>324</v>
      </c>
      <c r="K136" s="261">
        <v>1</v>
      </c>
      <c r="L136" s="261">
        <v>440</v>
      </c>
      <c r="M136" s="261">
        <v>7.3</v>
      </c>
      <c r="N136" s="261">
        <v>0.9</v>
      </c>
      <c r="O136" s="261">
        <v>5</v>
      </c>
      <c r="P136" s="261">
        <v>0.75</v>
      </c>
      <c r="Q136" s="261">
        <v>14</v>
      </c>
      <c r="R136" s="261">
        <v>5110</v>
      </c>
      <c r="S136" s="261">
        <v>19163</v>
      </c>
      <c r="T136" s="26">
        <v>0.9</v>
      </c>
      <c r="U136" s="261">
        <f t="shared" si="12"/>
        <v>17246.7</v>
      </c>
      <c r="AE136" s="18"/>
    </row>
    <row r="137" spans="2:31" s="10" customFormat="1" ht="15" x14ac:dyDescent="0.2">
      <c r="B137" s="51"/>
      <c r="C137" s="261">
        <v>3</v>
      </c>
      <c r="D137" s="26" t="s">
        <v>458</v>
      </c>
      <c r="E137" s="26" t="s">
        <v>312</v>
      </c>
      <c r="F137" s="26" t="s">
        <v>278</v>
      </c>
      <c r="G137" s="26">
        <v>6</v>
      </c>
      <c r="H137" s="261">
        <v>2012</v>
      </c>
      <c r="I137" s="261" t="s">
        <v>320</v>
      </c>
      <c r="J137" s="261" t="s">
        <v>326</v>
      </c>
      <c r="K137" s="261">
        <v>1</v>
      </c>
      <c r="L137" s="261">
        <v>440</v>
      </c>
      <c r="M137" s="261">
        <v>5.0999999999999996</v>
      </c>
      <c r="N137" s="261">
        <v>0.9</v>
      </c>
      <c r="O137" s="261">
        <v>3.5</v>
      </c>
      <c r="P137" s="261">
        <v>0.7</v>
      </c>
      <c r="Q137" s="261">
        <v>12</v>
      </c>
      <c r="R137" s="261">
        <v>4380</v>
      </c>
      <c r="S137" s="261">
        <v>10731</v>
      </c>
      <c r="T137" s="26">
        <v>0.88</v>
      </c>
      <c r="U137" s="261">
        <f t="shared" si="12"/>
        <v>9443.2800000000007</v>
      </c>
      <c r="AE137" s="18"/>
    </row>
    <row r="138" spans="2:31" s="10" customFormat="1" ht="15" x14ac:dyDescent="0.2">
      <c r="B138" s="51"/>
      <c r="C138" s="261">
        <v>4</v>
      </c>
      <c r="D138" s="26" t="s">
        <v>459</v>
      </c>
      <c r="E138" s="26" t="s">
        <v>312</v>
      </c>
      <c r="F138" s="26" t="s">
        <v>276</v>
      </c>
      <c r="G138" s="26">
        <v>2</v>
      </c>
      <c r="H138" s="261">
        <v>2013</v>
      </c>
      <c r="I138" s="261" t="s">
        <v>328</v>
      </c>
      <c r="J138" s="261" t="s">
        <v>329</v>
      </c>
      <c r="K138" s="261">
        <v>1</v>
      </c>
      <c r="L138" s="261">
        <v>440</v>
      </c>
      <c r="M138" s="261">
        <v>29.2</v>
      </c>
      <c r="N138" s="261">
        <v>0.9</v>
      </c>
      <c r="O138" s="261">
        <v>20</v>
      </c>
      <c r="P138" s="261">
        <v>0.65</v>
      </c>
      <c r="Q138" s="261">
        <v>16</v>
      </c>
      <c r="R138" s="261">
        <v>5840</v>
      </c>
      <c r="S138" s="261">
        <v>75880</v>
      </c>
      <c r="T138" s="26">
        <v>0.9</v>
      </c>
      <c r="U138" s="261">
        <f t="shared" si="12"/>
        <v>68292</v>
      </c>
      <c r="AE138" s="18"/>
    </row>
    <row r="139" spans="2:31" s="10" customFormat="1" ht="15" x14ac:dyDescent="0.2">
      <c r="B139" s="51"/>
      <c r="C139" s="261">
        <v>5</v>
      </c>
      <c r="D139" s="26" t="s">
        <v>460</v>
      </c>
      <c r="E139" s="26" t="s">
        <v>312</v>
      </c>
      <c r="F139" s="26" t="s">
        <v>278</v>
      </c>
      <c r="G139" s="26">
        <v>4</v>
      </c>
      <c r="H139" s="261">
        <v>2014</v>
      </c>
      <c r="I139" s="261" t="s">
        <v>331</v>
      </c>
      <c r="J139" s="261" t="s">
        <v>332</v>
      </c>
      <c r="K139" s="261">
        <v>1</v>
      </c>
      <c r="L139" s="261">
        <v>440</v>
      </c>
      <c r="M139" s="261">
        <v>5.8</v>
      </c>
      <c r="N139" s="261">
        <v>0.9</v>
      </c>
      <c r="O139" s="261">
        <v>4</v>
      </c>
      <c r="P139" s="261">
        <v>0.6</v>
      </c>
      <c r="Q139" s="261">
        <v>10</v>
      </c>
      <c r="R139" s="261">
        <v>3650</v>
      </c>
      <c r="S139" s="261">
        <v>8760</v>
      </c>
      <c r="T139" s="26">
        <v>0.88</v>
      </c>
      <c r="U139" s="261">
        <f t="shared" si="12"/>
        <v>7708.8</v>
      </c>
      <c r="AE139" s="18"/>
    </row>
    <row r="140" spans="2:31" s="10" customFormat="1" x14ac:dyDescent="0.2">
      <c r="B140" s="51"/>
      <c r="C140" s="51"/>
      <c r="D140" s="51"/>
      <c r="E140" s="51"/>
      <c r="F140" s="51"/>
      <c r="G140" s="51"/>
      <c r="H140" s="51"/>
      <c r="I140" s="51"/>
      <c r="J140" s="51"/>
      <c r="K140" s="51"/>
      <c r="L140" s="51"/>
      <c r="M140" s="51"/>
      <c r="N140" s="51"/>
      <c r="O140" s="51"/>
      <c r="P140" s="51"/>
      <c r="Q140" s="51"/>
      <c r="R140" s="51"/>
      <c r="S140" s="51"/>
      <c r="T140" s="51"/>
      <c r="U140" s="51"/>
      <c r="AE140" s="18"/>
    </row>
    <row r="141" spans="2:31" s="10" customFormat="1" ht="15.75" x14ac:dyDescent="0.2">
      <c r="B141" s="51"/>
      <c r="C141" s="51"/>
      <c r="D141" s="85"/>
      <c r="E141" s="22"/>
      <c r="F141" s="22"/>
      <c r="M141" s="22"/>
      <c r="N141" s="22"/>
      <c r="O141" s="22"/>
      <c r="P141" s="22"/>
      <c r="Q141" s="22"/>
      <c r="R141" s="22"/>
      <c r="S141" s="22"/>
      <c r="AE141" s="18"/>
    </row>
    <row r="142" spans="2:31" s="10" customFormat="1" ht="15.75" x14ac:dyDescent="0.2">
      <c r="B142" s="51"/>
      <c r="C142" s="51"/>
      <c r="D142" s="85"/>
      <c r="E142" s="22"/>
      <c r="M142" s="22"/>
      <c r="N142" s="22"/>
      <c r="O142" s="22"/>
      <c r="P142" s="22"/>
      <c r="Q142" s="22"/>
      <c r="R142" s="22"/>
      <c r="S142" s="22"/>
      <c r="AE142" s="18"/>
    </row>
    <row r="143" spans="2:31" s="10" customFormat="1" x14ac:dyDescent="0.2">
      <c r="D143" s="22"/>
      <c r="S143" s="22"/>
      <c r="AE143" s="18"/>
    </row>
    <row r="144" spans="2:31" s="10" customFormat="1" ht="72" customHeight="1" x14ac:dyDescent="0.2">
      <c r="C144" s="68" t="s">
        <v>291</v>
      </c>
      <c r="D144" s="333" t="s">
        <v>461</v>
      </c>
      <c r="E144" s="69" t="s">
        <v>462</v>
      </c>
      <c r="F144" s="69" t="s">
        <v>189</v>
      </c>
      <c r="G144" s="69" t="s">
        <v>53</v>
      </c>
      <c r="H144" s="69" t="s">
        <v>54</v>
      </c>
      <c r="I144" s="69" t="s">
        <v>339</v>
      </c>
      <c r="J144" s="69" t="s">
        <v>463</v>
      </c>
      <c r="K144" s="69" t="s">
        <v>464</v>
      </c>
      <c r="L144" s="69" t="s">
        <v>465</v>
      </c>
      <c r="M144" s="69" t="s">
        <v>466</v>
      </c>
      <c r="N144" s="69" t="s">
        <v>467</v>
      </c>
      <c r="O144" s="69" t="s">
        <v>45</v>
      </c>
      <c r="P144" s="69" t="s">
        <v>166</v>
      </c>
      <c r="Q144" s="69" t="s">
        <v>318</v>
      </c>
      <c r="R144" s="69" t="s">
        <v>468</v>
      </c>
      <c r="S144" s="69" t="s">
        <v>469</v>
      </c>
      <c r="T144" s="69" t="s">
        <v>310</v>
      </c>
      <c r="AE144" s="18"/>
    </row>
    <row r="145" spans="2:34" s="10" customFormat="1" ht="15" customHeight="1" x14ac:dyDescent="0.2">
      <c r="C145" s="26">
        <v>1</v>
      </c>
      <c r="D145" s="26" t="s">
        <v>456</v>
      </c>
      <c r="E145" s="26" t="s">
        <v>470</v>
      </c>
      <c r="F145" s="261">
        <v>2010</v>
      </c>
      <c r="G145" s="26" t="s">
        <v>320</v>
      </c>
      <c r="H145" s="26" t="s">
        <v>471</v>
      </c>
      <c r="I145" s="280">
        <v>1</v>
      </c>
      <c r="J145" s="280">
        <v>1000</v>
      </c>
      <c r="K145" s="262">
        <v>4.1859999999999999</v>
      </c>
      <c r="L145" s="262">
        <v>30</v>
      </c>
      <c r="M145" s="262">
        <v>70</v>
      </c>
      <c r="N145" s="327">
        <f>J145*K145*(M145-L145)</f>
        <v>167440</v>
      </c>
      <c r="O145" s="262">
        <v>1</v>
      </c>
      <c r="P145" s="262">
        <f>O145*365</f>
        <v>365</v>
      </c>
      <c r="Q145" s="334">
        <v>0.85</v>
      </c>
      <c r="R145" s="281">
        <f>(N145/(3600*Q145))*O145</f>
        <v>54.718954248366011</v>
      </c>
      <c r="S145" s="282">
        <f t="shared" ref="S145:T149" si="13">P145*R145</f>
        <v>19972.418300653593</v>
      </c>
      <c r="T145" s="282">
        <f t="shared" si="13"/>
        <v>16976.555555555555</v>
      </c>
      <c r="AH145" s="18"/>
    </row>
    <row r="146" spans="2:34" s="10" customFormat="1" ht="15" customHeight="1" x14ac:dyDescent="0.2">
      <c r="C146" s="26">
        <v>2</v>
      </c>
      <c r="D146" s="26" t="s">
        <v>457</v>
      </c>
      <c r="E146" s="26" t="s">
        <v>470</v>
      </c>
      <c r="F146" s="261">
        <v>2011</v>
      </c>
      <c r="G146" s="261" t="s">
        <v>323</v>
      </c>
      <c r="H146" s="261" t="s">
        <v>472</v>
      </c>
      <c r="I146" s="280">
        <v>1</v>
      </c>
      <c r="J146" s="280">
        <v>1000</v>
      </c>
      <c r="K146" s="262">
        <v>4.1859999999999999</v>
      </c>
      <c r="L146" s="262">
        <v>30</v>
      </c>
      <c r="M146" s="262">
        <v>70</v>
      </c>
      <c r="N146" s="327">
        <f>J146*K146*(M146-L146)</f>
        <v>167440</v>
      </c>
      <c r="O146" s="262">
        <v>5</v>
      </c>
      <c r="P146" s="262">
        <f>O146*365</f>
        <v>1825</v>
      </c>
      <c r="Q146" s="334">
        <v>0.85</v>
      </c>
      <c r="R146" s="281">
        <f>(N146/(3600*Q146))*O146</f>
        <v>273.59477124183007</v>
      </c>
      <c r="S146" s="282">
        <f t="shared" si="13"/>
        <v>499310.4575163399</v>
      </c>
      <c r="T146" s="282">
        <f t="shared" si="13"/>
        <v>424413.88888888888</v>
      </c>
      <c r="AH146" s="18"/>
    </row>
    <row r="147" spans="2:34" s="10" customFormat="1" ht="15" x14ac:dyDescent="0.2">
      <c r="C147" s="26">
        <v>3</v>
      </c>
      <c r="D147" s="26" t="s">
        <v>458</v>
      </c>
      <c r="E147" s="26" t="s">
        <v>470</v>
      </c>
      <c r="F147" s="261">
        <v>2012</v>
      </c>
      <c r="G147" s="261" t="s">
        <v>320</v>
      </c>
      <c r="H147" s="261" t="s">
        <v>473</v>
      </c>
      <c r="I147" s="280">
        <v>1</v>
      </c>
      <c r="J147" s="280">
        <v>1000</v>
      </c>
      <c r="K147" s="262">
        <v>4.1859999999999999</v>
      </c>
      <c r="L147" s="262">
        <v>30</v>
      </c>
      <c r="M147" s="262">
        <v>70</v>
      </c>
      <c r="N147" s="327">
        <f>J147*K147*(M147-L147)</f>
        <v>167440</v>
      </c>
      <c r="O147" s="262">
        <v>10</v>
      </c>
      <c r="P147" s="262">
        <f>O147*365</f>
        <v>3650</v>
      </c>
      <c r="Q147" s="334">
        <v>0.85</v>
      </c>
      <c r="R147" s="281">
        <f>(N147/(3600*Q147))*O147</f>
        <v>547.18954248366015</v>
      </c>
      <c r="S147" s="282">
        <f t="shared" si="13"/>
        <v>1997241.8300653596</v>
      </c>
      <c r="T147" s="282">
        <f t="shared" si="13"/>
        <v>1697655.5555555555</v>
      </c>
      <c r="AH147" s="18"/>
    </row>
    <row r="148" spans="2:34" s="10" customFormat="1" ht="15.75" x14ac:dyDescent="0.25">
      <c r="C148" s="261">
        <v>4</v>
      </c>
      <c r="D148" s="26" t="s">
        <v>459</v>
      </c>
      <c r="E148" s="26" t="s">
        <v>470</v>
      </c>
      <c r="F148" s="261">
        <v>2013</v>
      </c>
      <c r="G148" s="261" t="s">
        <v>320</v>
      </c>
      <c r="H148" s="261" t="s">
        <v>474</v>
      </c>
      <c r="I148" s="280">
        <v>1</v>
      </c>
      <c r="J148" s="280">
        <v>1000</v>
      </c>
      <c r="K148" s="262">
        <v>4.1859999999999999</v>
      </c>
      <c r="L148" s="262">
        <v>30</v>
      </c>
      <c r="M148" s="262">
        <v>70</v>
      </c>
      <c r="N148" s="327">
        <f>J148*K148*(M148-L148)</f>
        <v>167440</v>
      </c>
      <c r="O148" s="262">
        <v>15</v>
      </c>
      <c r="P148" s="262">
        <f>O148*365</f>
        <v>5475</v>
      </c>
      <c r="Q148" s="334">
        <v>0.85</v>
      </c>
      <c r="R148" s="281">
        <f>(N148/(3600*Q148))*O148</f>
        <v>820.78431372549016</v>
      </c>
      <c r="S148" s="282">
        <f t="shared" si="13"/>
        <v>4493794.1176470583</v>
      </c>
      <c r="T148" s="282">
        <f t="shared" si="13"/>
        <v>3819724.9999999995</v>
      </c>
      <c r="AF148" s="329" t="s">
        <v>475</v>
      </c>
    </row>
    <row r="149" spans="2:34" s="10" customFormat="1" ht="15" x14ac:dyDescent="0.2">
      <c r="C149" s="26">
        <v>5</v>
      </c>
      <c r="D149" s="26" t="s">
        <v>460</v>
      </c>
      <c r="E149" s="26" t="s">
        <v>470</v>
      </c>
      <c r="F149" s="261">
        <v>2014</v>
      </c>
      <c r="G149" s="261" t="s">
        <v>320</v>
      </c>
      <c r="H149" s="261" t="s">
        <v>476</v>
      </c>
      <c r="I149" s="280">
        <v>1</v>
      </c>
      <c r="J149" s="280">
        <v>1000</v>
      </c>
      <c r="K149" s="262">
        <v>4.1859999999999999</v>
      </c>
      <c r="L149" s="262">
        <v>30</v>
      </c>
      <c r="M149" s="262">
        <v>70</v>
      </c>
      <c r="N149" s="327">
        <f>J149*K149*(M149-L149)</f>
        <v>167440</v>
      </c>
      <c r="O149" s="262">
        <v>20</v>
      </c>
      <c r="P149" s="262">
        <f>O149*365</f>
        <v>7300</v>
      </c>
      <c r="Q149" s="334">
        <v>0.85</v>
      </c>
      <c r="R149" s="281">
        <f>(N149/(3600*Q149))*O149</f>
        <v>1094.3790849673203</v>
      </c>
      <c r="S149" s="282">
        <f t="shared" si="13"/>
        <v>7988967.3202614384</v>
      </c>
      <c r="T149" s="282">
        <f t="shared" si="13"/>
        <v>6790622.222222222</v>
      </c>
      <c r="AF149" s="330" t="s">
        <v>477</v>
      </c>
    </row>
    <row r="150" spans="2:34" s="10" customFormat="1" ht="14.25" x14ac:dyDescent="0.2">
      <c r="R150" s="22"/>
      <c r="S150" s="22"/>
      <c r="T150" s="22"/>
      <c r="AF150" s="331" t="s">
        <v>478</v>
      </c>
    </row>
    <row r="151" spans="2:34" s="10" customFormat="1" ht="15" x14ac:dyDescent="0.2">
      <c r="D151" s="49"/>
      <c r="E151" s="49"/>
      <c r="F151" s="22"/>
      <c r="G151" s="22"/>
      <c r="H151" s="22"/>
      <c r="I151" s="22"/>
      <c r="J151" s="22"/>
      <c r="K151" s="22"/>
      <c r="L151" s="22"/>
      <c r="M151" s="22"/>
      <c r="N151" s="22"/>
      <c r="O151" s="22"/>
      <c r="P151" s="22"/>
      <c r="Q151" s="22"/>
      <c r="R151" s="22"/>
      <c r="S151" s="22"/>
    </row>
    <row r="152" spans="2:34" s="10" customFormat="1" x14ac:dyDescent="0.2">
      <c r="AE152" s="18"/>
    </row>
    <row r="153" spans="2:34" s="10" customFormat="1" x14ac:dyDescent="0.2">
      <c r="AE153" s="18"/>
    </row>
    <row r="154" spans="2:34" s="10" customFormat="1" ht="31.5" customHeight="1" x14ac:dyDescent="0.2">
      <c r="AE154" s="18"/>
    </row>
    <row r="155" spans="2:34" s="10" customFormat="1" x14ac:dyDescent="0.2">
      <c r="AE155" s="18"/>
    </row>
    <row r="156" spans="2:34" s="10" customFormat="1" x14ac:dyDescent="0.2">
      <c r="AE156" s="18"/>
    </row>
    <row r="157" spans="2:34" s="10" customFormat="1" x14ac:dyDescent="0.2">
      <c r="AE157" s="18"/>
    </row>
    <row r="158" spans="2:34" s="10" customFormat="1" x14ac:dyDescent="0.2">
      <c r="S158" s="22"/>
      <c r="AE158" s="18"/>
    </row>
    <row r="159" spans="2:34" s="10" customFormat="1" ht="15" x14ac:dyDescent="0.2">
      <c r="D159" s="49"/>
      <c r="E159" s="49"/>
      <c r="F159" s="22"/>
      <c r="G159" s="22"/>
      <c r="H159" s="22"/>
      <c r="I159" s="22"/>
      <c r="J159" s="22"/>
      <c r="K159" s="22"/>
      <c r="L159" s="22"/>
      <c r="M159" s="22"/>
      <c r="N159" s="22"/>
      <c r="O159" s="22"/>
      <c r="P159" s="22"/>
      <c r="Q159" s="22"/>
      <c r="R159" s="22"/>
      <c r="S159" s="22"/>
      <c r="AE159" s="18"/>
    </row>
    <row r="160" spans="2:34" s="10" customFormat="1" ht="15.75" x14ac:dyDescent="0.2">
      <c r="B160" s="244" t="s">
        <v>479</v>
      </c>
      <c r="C160" s="295" t="s">
        <v>480</v>
      </c>
      <c r="D160" s="296"/>
      <c r="AE160" s="18"/>
    </row>
    <row r="161" spans="3:31" s="10" customFormat="1" x14ac:dyDescent="0.2">
      <c r="AE161" s="18"/>
    </row>
    <row r="162" spans="3:31" s="10" customFormat="1" ht="78.75" customHeight="1" x14ac:dyDescent="0.2">
      <c r="C162" s="318" t="s">
        <v>291</v>
      </c>
      <c r="D162" s="318" t="s">
        <v>304</v>
      </c>
      <c r="E162" s="68" t="s">
        <v>305</v>
      </c>
      <c r="F162" s="69" t="s">
        <v>189</v>
      </c>
      <c r="G162" s="69" t="s">
        <v>53</v>
      </c>
      <c r="H162" s="69" t="s">
        <v>54</v>
      </c>
      <c r="I162" s="68" t="s">
        <v>0</v>
      </c>
      <c r="J162" s="68" t="s">
        <v>168</v>
      </c>
      <c r="K162" s="68" t="s">
        <v>138</v>
      </c>
      <c r="L162" s="68" t="s">
        <v>272</v>
      </c>
      <c r="M162" s="69" t="s">
        <v>271</v>
      </c>
      <c r="N162" s="69" t="s">
        <v>273</v>
      </c>
      <c r="O162" s="69" t="s">
        <v>45</v>
      </c>
      <c r="P162" s="69" t="s">
        <v>166</v>
      </c>
      <c r="Q162" s="69" t="s">
        <v>309</v>
      </c>
      <c r="R162" s="69" t="s">
        <v>318</v>
      </c>
      <c r="S162" s="69" t="s">
        <v>310</v>
      </c>
      <c r="AD162" s="18"/>
    </row>
    <row r="163" spans="3:31" s="10" customFormat="1" ht="15" x14ac:dyDescent="0.2">
      <c r="C163" s="26">
        <v>1</v>
      </c>
      <c r="D163" s="26" t="s">
        <v>481</v>
      </c>
      <c r="E163" s="26" t="s">
        <v>312</v>
      </c>
      <c r="F163" s="261">
        <v>2010</v>
      </c>
      <c r="G163" s="26" t="s">
        <v>313</v>
      </c>
      <c r="H163" s="26" t="s">
        <v>314</v>
      </c>
      <c r="I163" s="26">
        <v>1</v>
      </c>
      <c r="J163" s="26">
        <v>440</v>
      </c>
      <c r="K163" s="26">
        <v>14.58</v>
      </c>
      <c r="L163" s="26">
        <v>0.9</v>
      </c>
      <c r="M163" s="261">
        <f>(SQRT(3)*J163*K163*L163)/1000</f>
        <v>10.000307106644275</v>
      </c>
      <c r="N163" s="26">
        <v>0.8</v>
      </c>
      <c r="O163" s="26">
        <v>15</v>
      </c>
      <c r="P163" s="26">
        <f t="shared" ref="P163:P168" si="14">O163*365</f>
        <v>5475</v>
      </c>
      <c r="Q163" s="282">
        <f t="shared" ref="Q163:Q168" si="15">(N163*M163*I163)*P163</f>
        <v>43801.345127101922</v>
      </c>
      <c r="R163" s="26">
        <v>0.8</v>
      </c>
      <c r="S163" s="47">
        <f t="shared" ref="S163:S168" si="16">Q163*R163</f>
        <v>35041.076101681538</v>
      </c>
      <c r="AD163" s="18"/>
    </row>
    <row r="164" spans="3:31" s="10" customFormat="1" ht="15" x14ac:dyDescent="0.2">
      <c r="C164" s="26">
        <v>2</v>
      </c>
      <c r="D164" s="26" t="s">
        <v>482</v>
      </c>
      <c r="E164" s="26" t="s">
        <v>312</v>
      </c>
      <c r="F164" s="261">
        <v>2011</v>
      </c>
      <c r="G164" s="26" t="s">
        <v>417</v>
      </c>
      <c r="H164" s="26" t="s">
        <v>483</v>
      </c>
      <c r="I164" s="26">
        <v>1</v>
      </c>
      <c r="J164" s="26">
        <v>380</v>
      </c>
      <c r="K164" s="26">
        <v>12.2</v>
      </c>
      <c r="L164" s="26">
        <v>0.88</v>
      </c>
      <c r="M164" s="261">
        <f t="shared" ref="M164:M168" si="17">(SQRT(3)*J164*K164*L164)/1000</f>
        <v>7.0662130386225961</v>
      </c>
      <c r="N164" s="26">
        <v>0.8</v>
      </c>
      <c r="O164" s="26">
        <v>14</v>
      </c>
      <c r="P164" s="26">
        <f t="shared" si="14"/>
        <v>5110</v>
      </c>
      <c r="Q164" s="282">
        <f t="shared" si="15"/>
        <v>28886.678901889172</v>
      </c>
      <c r="R164" s="26">
        <v>0.85</v>
      </c>
      <c r="S164" s="47">
        <f t="shared" si="16"/>
        <v>24553.677066605796</v>
      </c>
      <c r="AD164" s="18"/>
    </row>
    <row r="165" spans="3:31" s="10" customFormat="1" ht="15" x14ac:dyDescent="0.2">
      <c r="C165" s="26">
        <v>3</v>
      </c>
      <c r="D165" s="26" t="s">
        <v>484</v>
      </c>
      <c r="E165" s="26" t="s">
        <v>485</v>
      </c>
      <c r="F165" s="261">
        <v>2012</v>
      </c>
      <c r="G165" s="26" t="s">
        <v>422</v>
      </c>
      <c r="H165" s="26" t="s">
        <v>486</v>
      </c>
      <c r="I165" s="26">
        <v>1</v>
      </c>
      <c r="J165" s="26">
        <v>440</v>
      </c>
      <c r="K165" s="26">
        <v>18.5</v>
      </c>
      <c r="L165" s="26">
        <v>0.9</v>
      </c>
      <c r="M165" s="261">
        <f t="shared" si="17"/>
        <v>12.689004216249593</v>
      </c>
      <c r="N165" s="26">
        <v>0.8</v>
      </c>
      <c r="O165" s="26">
        <v>12</v>
      </c>
      <c r="P165" s="26">
        <f t="shared" si="14"/>
        <v>4380</v>
      </c>
      <c r="Q165" s="282">
        <f t="shared" si="15"/>
        <v>44462.270773738572</v>
      </c>
      <c r="R165" s="26">
        <v>0.82</v>
      </c>
      <c r="S165" s="47">
        <f t="shared" si="16"/>
        <v>36459.062034465627</v>
      </c>
      <c r="AD165" s="18"/>
    </row>
    <row r="166" spans="3:31" s="10" customFormat="1" ht="15" x14ac:dyDescent="0.2">
      <c r="C166" s="26">
        <v>4</v>
      </c>
      <c r="D166" s="26" t="s">
        <v>487</v>
      </c>
      <c r="E166" s="26" t="s">
        <v>488</v>
      </c>
      <c r="F166" s="261">
        <v>2013</v>
      </c>
      <c r="G166" s="26" t="s">
        <v>426</v>
      </c>
      <c r="H166" s="26" t="s">
        <v>489</v>
      </c>
      <c r="I166" s="26">
        <v>2</v>
      </c>
      <c r="J166" s="26">
        <v>380</v>
      </c>
      <c r="K166" s="26">
        <v>9.3000000000000007</v>
      </c>
      <c r="L166" s="26">
        <v>0.86</v>
      </c>
      <c r="M166" s="261">
        <f t="shared" si="17"/>
        <v>5.2641180963956336</v>
      </c>
      <c r="N166" s="26">
        <v>0.8</v>
      </c>
      <c r="O166" s="26">
        <v>16</v>
      </c>
      <c r="P166" s="26">
        <f t="shared" si="14"/>
        <v>5840</v>
      </c>
      <c r="Q166" s="282">
        <f t="shared" si="15"/>
        <v>49187.919492720801</v>
      </c>
      <c r="R166" s="26">
        <v>0.78</v>
      </c>
      <c r="S166" s="47">
        <f t="shared" si="16"/>
        <v>38366.577204322224</v>
      </c>
      <c r="AD166" s="18"/>
    </row>
    <row r="167" spans="3:31" s="10" customFormat="1" ht="15" x14ac:dyDescent="0.2">
      <c r="C167" s="26">
        <v>5</v>
      </c>
      <c r="D167" s="26" t="s">
        <v>490</v>
      </c>
      <c r="E167" s="26" t="s">
        <v>491</v>
      </c>
      <c r="F167" s="261">
        <v>2014</v>
      </c>
      <c r="G167" s="26" t="s">
        <v>492</v>
      </c>
      <c r="H167" s="26" t="s">
        <v>493</v>
      </c>
      <c r="I167" s="26">
        <v>1</v>
      </c>
      <c r="J167" s="26">
        <v>440</v>
      </c>
      <c r="K167" s="26">
        <v>16.399999999999999</v>
      </c>
      <c r="L167" s="26">
        <v>0.9</v>
      </c>
      <c r="M167" s="261">
        <f t="shared" si="17"/>
        <v>11.248630764675315</v>
      </c>
      <c r="N167" s="26">
        <v>0.8</v>
      </c>
      <c r="O167" s="26">
        <v>10</v>
      </c>
      <c r="P167" s="26">
        <f t="shared" si="14"/>
        <v>3650</v>
      </c>
      <c r="Q167" s="282">
        <f t="shared" si="15"/>
        <v>32846.001832851922</v>
      </c>
      <c r="R167" s="26">
        <v>0.83</v>
      </c>
      <c r="S167" s="47">
        <f t="shared" si="16"/>
        <v>27262.181521267095</v>
      </c>
      <c r="AD167" s="18"/>
    </row>
    <row r="168" spans="3:31" s="10" customFormat="1" ht="15" x14ac:dyDescent="0.2">
      <c r="C168" s="26">
        <v>6</v>
      </c>
      <c r="D168" s="26" t="s">
        <v>494</v>
      </c>
      <c r="E168" s="26" t="s">
        <v>312</v>
      </c>
      <c r="F168" s="261">
        <v>2015</v>
      </c>
      <c r="G168" s="26" t="s">
        <v>495</v>
      </c>
      <c r="H168" s="26" t="s">
        <v>496</v>
      </c>
      <c r="I168" s="26">
        <v>1</v>
      </c>
      <c r="J168" s="26">
        <v>380</v>
      </c>
      <c r="K168" s="26">
        <v>10.6</v>
      </c>
      <c r="L168" s="26">
        <v>0.88</v>
      </c>
      <c r="M168" s="261">
        <f t="shared" si="17"/>
        <v>6.1394965745409449</v>
      </c>
      <c r="N168" s="26">
        <v>0.8</v>
      </c>
      <c r="O168" s="26">
        <v>18</v>
      </c>
      <c r="P168" s="26">
        <f t="shared" si="14"/>
        <v>6570</v>
      </c>
      <c r="Q168" s="282">
        <f t="shared" si="15"/>
        <v>32269.193995787213</v>
      </c>
      <c r="R168" s="26">
        <v>0.8</v>
      </c>
      <c r="S168" s="47">
        <f t="shared" si="16"/>
        <v>25815.355196629771</v>
      </c>
      <c r="AD168" s="18"/>
    </row>
    <row r="169" spans="3:31" s="10" customFormat="1" ht="15.75" x14ac:dyDescent="0.2">
      <c r="D169" s="49"/>
      <c r="E169" s="37"/>
      <c r="F169" s="78"/>
      <c r="G169" s="78"/>
      <c r="H169" s="78"/>
      <c r="I169" s="78"/>
      <c r="M169" s="78"/>
      <c r="O169" s="65"/>
      <c r="Q169" s="78"/>
      <c r="R169" s="78"/>
      <c r="AE169" s="18"/>
    </row>
    <row r="170" spans="3:31" s="10" customFormat="1" x14ac:dyDescent="0.2">
      <c r="AE170" s="18"/>
    </row>
    <row r="171" spans="3:31" s="10" customFormat="1" x14ac:dyDescent="0.2">
      <c r="AE171" s="18"/>
    </row>
    <row r="172" spans="3:31" s="10" customFormat="1" ht="31.5" customHeight="1" x14ac:dyDescent="0.2">
      <c r="AE172" s="18"/>
    </row>
    <row r="173" spans="3:31" s="10" customFormat="1" x14ac:dyDescent="0.2">
      <c r="AE173" s="18"/>
    </row>
    <row r="174" spans="3:31" s="10" customFormat="1" x14ac:dyDescent="0.2">
      <c r="AE174" s="18"/>
    </row>
    <row r="175" spans="3:31" s="10" customFormat="1" x14ac:dyDescent="0.2">
      <c r="AE175" s="18"/>
    </row>
    <row r="176" spans="3:31" s="10" customFormat="1" x14ac:dyDescent="0.2">
      <c r="AE176" s="18"/>
    </row>
    <row r="184" spans="1:1" s="288" customFormat="1" x14ac:dyDescent="0.2">
      <c r="A184" s="287" t="s">
        <v>497</v>
      </c>
    </row>
    <row r="197" spans="1:20" x14ac:dyDescent="0.2">
      <c r="H197" s="82" t="s">
        <v>261</v>
      </c>
    </row>
    <row r="200" spans="1:20" s="288" customFormat="1" x14ac:dyDescent="0.2">
      <c r="A200" s="287" t="s">
        <v>498</v>
      </c>
    </row>
    <row r="208" spans="1:20" s="10" customFormat="1" ht="18" x14ac:dyDescent="0.2">
      <c r="B208" s="35" t="s">
        <v>521</v>
      </c>
      <c r="C208" s="342"/>
      <c r="D208" s="342"/>
      <c r="E208" s="342"/>
      <c r="F208" s="342"/>
      <c r="G208" s="342"/>
      <c r="H208" s="342"/>
      <c r="I208" s="342"/>
      <c r="J208" s="342"/>
      <c r="K208" s="342"/>
      <c r="L208" s="342"/>
      <c r="M208" s="342"/>
      <c r="N208" s="342"/>
      <c r="O208" s="342"/>
      <c r="P208" s="342"/>
      <c r="Q208" s="342"/>
      <c r="R208" s="342"/>
      <c r="S208" s="342"/>
      <c r="T208" s="342"/>
    </row>
    <row r="209" spans="3:27" s="10" customFormat="1" x14ac:dyDescent="0.2"/>
    <row r="210" spans="3:27" s="10" customFormat="1" ht="15" x14ac:dyDescent="0.2">
      <c r="C210" s="37" t="s">
        <v>74</v>
      </c>
    </row>
    <row r="211" spans="3:27" s="10" customFormat="1" x14ac:dyDescent="0.2"/>
    <row r="212" spans="3:27" s="10" customFormat="1" ht="47.25" x14ac:dyDescent="0.2">
      <c r="C212" s="68" t="s">
        <v>499</v>
      </c>
      <c r="D212" s="68" t="s">
        <v>73</v>
      </c>
      <c r="E212" s="68" t="s">
        <v>57</v>
      </c>
      <c r="F212" s="68" t="s">
        <v>53</v>
      </c>
      <c r="G212" s="68" t="s">
        <v>54</v>
      </c>
      <c r="H212" s="68" t="s">
        <v>339</v>
      </c>
      <c r="I212" s="68" t="s">
        <v>500</v>
      </c>
      <c r="J212" s="68" t="s">
        <v>501</v>
      </c>
      <c r="K212" s="68" t="s">
        <v>502</v>
      </c>
      <c r="L212" s="68" t="s">
        <v>503</v>
      </c>
      <c r="M212" s="68" t="s">
        <v>504</v>
      </c>
      <c r="N212" s="68" t="s">
        <v>505</v>
      </c>
      <c r="O212" s="68" t="s">
        <v>506</v>
      </c>
      <c r="P212" s="68" t="s">
        <v>280</v>
      </c>
      <c r="Q212" s="68" t="s">
        <v>507</v>
      </c>
      <c r="R212" s="68" t="s">
        <v>281</v>
      </c>
      <c r="X212" s="2" t="s">
        <v>508</v>
      </c>
      <c r="Y212" s="2" t="s">
        <v>509</v>
      </c>
    </row>
    <row r="213" spans="3:27" s="10" customFormat="1" x14ac:dyDescent="0.2">
      <c r="C213" s="84">
        <v>1</v>
      </c>
      <c r="D213" s="343" t="s">
        <v>510</v>
      </c>
      <c r="E213" s="84"/>
      <c r="F213" s="84"/>
      <c r="G213" s="84"/>
      <c r="H213" s="84">
        <v>1</v>
      </c>
      <c r="I213" s="84">
        <v>36</v>
      </c>
      <c r="J213" s="84">
        <v>18</v>
      </c>
      <c r="K213" s="84">
        <f>J213*365</f>
        <v>6570</v>
      </c>
      <c r="L213" s="84">
        <f t="shared" ref="L213:L222" si="18">(H213*I213*J213*365)/1000</f>
        <v>236.52</v>
      </c>
      <c r="M213" s="84" t="e">
        <f t="shared" ref="M213:M222" si="19">VLOOKUP(D213,$X$237:$Y$244,2,FALSE)</f>
        <v>#N/A</v>
      </c>
      <c r="N213" s="344">
        <v>0.85</v>
      </c>
      <c r="O213" s="84">
        <v>0.9</v>
      </c>
      <c r="P213" s="345">
        <f>K213/(24*365)</f>
        <v>0.75</v>
      </c>
      <c r="Q213" s="346" t="e">
        <f>M213*N213*O213*P213</f>
        <v>#N/A</v>
      </c>
      <c r="R213" s="347" t="e">
        <f>Q213*L213</f>
        <v>#N/A</v>
      </c>
      <c r="X213" s="19" t="s">
        <v>510</v>
      </c>
      <c r="Y213" s="348">
        <v>0.24</v>
      </c>
    </row>
    <row r="214" spans="3:27" s="10" customFormat="1" x14ac:dyDescent="0.2">
      <c r="C214" s="84">
        <v>2</v>
      </c>
      <c r="D214" s="343" t="s">
        <v>511</v>
      </c>
      <c r="E214" s="84"/>
      <c r="F214" s="84"/>
      <c r="G214" s="84"/>
      <c r="H214" s="84">
        <v>1</v>
      </c>
      <c r="I214" s="84">
        <v>36</v>
      </c>
      <c r="J214" s="84">
        <v>15</v>
      </c>
      <c r="K214" s="84">
        <f t="shared" ref="K214:K222" si="20">J214*365</f>
        <v>5475</v>
      </c>
      <c r="L214" s="84">
        <f t="shared" si="18"/>
        <v>197.1</v>
      </c>
      <c r="M214" s="84" t="e">
        <f t="shared" si="19"/>
        <v>#N/A</v>
      </c>
      <c r="N214" s="344">
        <v>0.85</v>
      </c>
      <c r="O214" s="84">
        <v>0.9</v>
      </c>
      <c r="P214" s="345">
        <f t="shared" ref="P214:P222" si="21">K214/(24*365)</f>
        <v>0.625</v>
      </c>
      <c r="Q214" s="346" t="e">
        <f>M214*N214*O214*P214</f>
        <v>#N/A</v>
      </c>
      <c r="R214" s="347" t="e">
        <f>Q214*L214</f>
        <v>#N/A</v>
      </c>
      <c r="X214" s="19" t="s">
        <v>511</v>
      </c>
      <c r="Y214" s="348">
        <v>0.06</v>
      </c>
    </row>
    <row r="215" spans="3:27" s="10" customFormat="1" x14ac:dyDescent="0.2">
      <c r="C215" s="84">
        <v>3</v>
      </c>
      <c r="D215" s="343" t="s">
        <v>512</v>
      </c>
      <c r="E215" s="84"/>
      <c r="F215" s="84"/>
      <c r="G215" s="84"/>
      <c r="H215" s="84">
        <v>1</v>
      </c>
      <c r="I215" s="84">
        <v>36</v>
      </c>
      <c r="J215" s="84">
        <v>19</v>
      </c>
      <c r="K215" s="84">
        <f t="shared" si="20"/>
        <v>6935</v>
      </c>
      <c r="L215" s="84">
        <f t="shared" si="18"/>
        <v>249.66</v>
      </c>
      <c r="M215" s="84" t="e">
        <f t="shared" si="19"/>
        <v>#N/A</v>
      </c>
      <c r="N215" s="344">
        <v>0.85</v>
      </c>
      <c r="O215" s="84">
        <v>0.9</v>
      </c>
      <c r="P215" s="345">
        <f t="shared" si="21"/>
        <v>0.79166666666666663</v>
      </c>
      <c r="Q215" s="346" t="e">
        <f t="shared" ref="Q215:Q222" si="22">M215*N215*O215*P215</f>
        <v>#N/A</v>
      </c>
      <c r="R215" s="347" t="e">
        <f t="shared" ref="R215:R222" si="23">Q215*L215</f>
        <v>#N/A</v>
      </c>
      <c r="X215" s="19" t="s">
        <v>512</v>
      </c>
      <c r="Y215" s="348">
        <v>0.28999999999999998</v>
      </c>
    </row>
    <row r="216" spans="3:27" s="10" customFormat="1" x14ac:dyDescent="0.2">
      <c r="C216" s="84">
        <v>4</v>
      </c>
      <c r="D216" s="343" t="s">
        <v>513</v>
      </c>
      <c r="E216" s="84"/>
      <c r="F216" s="84"/>
      <c r="G216" s="84"/>
      <c r="H216" s="84">
        <v>1</v>
      </c>
      <c r="I216" s="84">
        <v>36</v>
      </c>
      <c r="J216" s="84">
        <v>24</v>
      </c>
      <c r="K216" s="84">
        <f t="shared" si="20"/>
        <v>8760</v>
      </c>
      <c r="L216" s="84">
        <f t="shared" si="18"/>
        <v>315.36</v>
      </c>
      <c r="M216" s="84" t="e">
        <f t="shared" si="19"/>
        <v>#N/A</v>
      </c>
      <c r="N216" s="344">
        <v>0.85</v>
      </c>
      <c r="O216" s="84">
        <v>0.9</v>
      </c>
      <c r="P216" s="345">
        <f t="shared" si="21"/>
        <v>1</v>
      </c>
      <c r="Q216" s="346" t="e">
        <f t="shared" si="22"/>
        <v>#N/A</v>
      </c>
      <c r="R216" s="347" t="e">
        <f t="shared" si="23"/>
        <v>#N/A</v>
      </c>
      <c r="X216" s="19" t="s">
        <v>513</v>
      </c>
      <c r="Y216" s="348">
        <v>0.08</v>
      </c>
    </row>
    <row r="217" spans="3:27" s="10" customFormat="1" x14ac:dyDescent="0.2">
      <c r="C217" s="84">
        <v>5</v>
      </c>
      <c r="D217" s="343" t="s">
        <v>514</v>
      </c>
      <c r="E217" s="84"/>
      <c r="F217" s="84"/>
      <c r="G217" s="84"/>
      <c r="H217" s="84">
        <v>1</v>
      </c>
      <c r="I217" s="84">
        <v>36</v>
      </c>
      <c r="J217" s="84">
        <v>18</v>
      </c>
      <c r="K217" s="84">
        <f t="shared" si="20"/>
        <v>6570</v>
      </c>
      <c r="L217" s="84">
        <f t="shared" si="18"/>
        <v>236.52</v>
      </c>
      <c r="M217" s="84" t="e">
        <f t="shared" si="19"/>
        <v>#N/A</v>
      </c>
      <c r="N217" s="344">
        <v>0.85</v>
      </c>
      <c r="O217" s="84">
        <v>0.9</v>
      </c>
      <c r="P217" s="345">
        <f t="shared" si="21"/>
        <v>0.75</v>
      </c>
      <c r="Q217" s="346" t="e">
        <f t="shared" si="22"/>
        <v>#N/A</v>
      </c>
      <c r="R217" s="347" t="e">
        <f t="shared" si="23"/>
        <v>#N/A</v>
      </c>
      <c r="X217" s="19" t="s">
        <v>514</v>
      </c>
      <c r="Y217" s="348">
        <v>0.41</v>
      </c>
    </row>
    <row r="218" spans="3:27" s="10" customFormat="1" x14ac:dyDescent="0.2">
      <c r="C218" s="84">
        <v>6</v>
      </c>
      <c r="D218" s="343" t="s">
        <v>515</v>
      </c>
      <c r="E218" s="84"/>
      <c r="F218" s="84"/>
      <c r="G218" s="84"/>
      <c r="H218" s="84">
        <v>1</v>
      </c>
      <c r="I218" s="84">
        <v>36</v>
      </c>
      <c r="J218" s="84">
        <v>18</v>
      </c>
      <c r="K218" s="84">
        <f t="shared" si="20"/>
        <v>6570</v>
      </c>
      <c r="L218" s="84">
        <f t="shared" si="18"/>
        <v>236.52</v>
      </c>
      <c r="M218" s="84" t="e">
        <f t="shared" si="19"/>
        <v>#N/A</v>
      </c>
      <c r="N218" s="344">
        <v>0.85</v>
      </c>
      <c r="O218" s="84">
        <v>0.9</v>
      </c>
      <c r="P218" s="345">
        <f t="shared" si="21"/>
        <v>0.75</v>
      </c>
      <c r="Q218" s="346" t="e">
        <f t="shared" si="22"/>
        <v>#N/A</v>
      </c>
      <c r="R218" s="347" t="e">
        <f t="shared" si="23"/>
        <v>#N/A</v>
      </c>
      <c r="X218" s="19" t="s">
        <v>515</v>
      </c>
      <c r="Y218" s="348">
        <v>0.28999999999999998</v>
      </c>
    </row>
    <row r="219" spans="3:27" s="10" customFormat="1" x14ac:dyDescent="0.2">
      <c r="C219" s="84">
        <v>7</v>
      </c>
      <c r="D219" s="343" t="s">
        <v>516</v>
      </c>
      <c r="E219" s="84"/>
      <c r="F219" s="84"/>
      <c r="G219" s="84"/>
      <c r="H219" s="84">
        <v>1</v>
      </c>
      <c r="I219" s="84">
        <v>36</v>
      </c>
      <c r="J219" s="84">
        <v>18</v>
      </c>
      <c r="K219" s="84">
        <f t="shared" si="20"/>
        <v>6570</v>
      </c>
      <c r="L219" s="84">
        <f t="shared" si="18"/>
        <v>236.52</v>
      </c>
      <c r="M219" s="84" t="e">
        <f t="shared" si="19"/>
        <v>#N/A</v>
      </c>
      <c r="N219" s="344">
        <v>0.85</v>
      </c>
      <c r="O219" s="84">
        <v>0.9</v>
      </c>
      <c r="P219" s="345">
        <f t="shared" si="21"/>
        <v>0.75</v>
      </c>
      <c r="Q219" s="346" t="e">
        <f t="shared" si="22"/>
        <v>#N/A</v>
      </c>
      <c r="R219" s="347" t="e">
        <f t="shared" si="23"/>
        <v>#N/A</v>
      </c>
      <c r="X219" s="19" t="s">
        <v>516</v>
      </c>
      <c r="Y219" s="348">
        <v>0.41</v>
      </c>
    </row>
    <row r="220" spans="3:27" s="10" customFormat="1" x14ac:dyDescent="0.2">
      <c r="C220" s="84">
        <v>8</v>
      </c>
      <c r="D220" s="343" t="s">
        <v>517</v>
      </c>
      <c r="E220" s="84"/>
      <c r="F220" s="84"/>
      <c r="G220" s="84"/>
      <c r="H220" s="84">
        <v>1</v>
      </c>
      <c r="I220" s="84">
        <v>36</v>
      </c>
      <c r="J220" s="84">
        <v>18</v>
      </c>
      <c r="K220" s="84">
        <f t="shared" si="20"/>
        <v>6570</v>
      </c>
      <c r="L220" s="84">
        <f t="shared" si="18"/>
        <v>236.52</v>
      </c>
      <c r="M220" s="84" t="e">
        <f t="shared" si="19"/>
        <v>#N/A</v>
      </c>
      <c r="N220" s="344">
        <v>0.85</v>
      </c>
      <c r="O220" s="84">
        <v>0.9</v>
      </c>
      <c r="P220" s="345">
        <f t="shared" si="21"/>
        <v>0.75</v>
      </c>
      <c r="Q220" s="346" t="e">
        <f t="shared" si="22"/>
        <v>#N/A</v>
      </c>
      <c r="R220" s="347" t="e">
        <f t="shared" si="23"/>
        <v>#N/A</v>
      </c>
      <c r="X220" s="19" t="s">
        <v>517</v>
      </c>
      <c r="Y220" s="348">
        <v>0.17</v>
      </c>
      <c r="AA220" s="18" t="s">
        <v>518</v>
      </c>
    </row>
    <row r="221" spans="3:27" s="10" customFormat="1" x14ac:dyDescent="0.2">
      <c r="C221" s="84">
        <v>9</v>
      </c>
      <c r="D221" s="343" t="s">
        <v>510</v>
      </c>
      <c r="E221" s="84"/>
      <c r="F221" s="84"/>
      <c r="G221" s="84"/>
      <c r="H221" s="84">
        <v>1</v>
      </c>
      <c r="I221" s="84">
        <v>36</v>
      </c>
      <c r="J221" s="84">
        <v>18</v>
      </c>
      <c r="K221" s="84">
        <f t="shared" si="20"/>
        <v>6570</v>
      </c>
      <c r="L221" s="84">
        <f t="shared" si="18"/>
        <v>236.52</v>
      </c>
      <c r="M221" s="84" t="e">
        <f t="shared" si="19"/>
        <v>#N/A</v>
      </c>
      <c r="N221" s="344">
        <v>0.85</v>
      </c>
      <c r="O221" s="84">
        <v>0.9</v>
      </c>
      <c r="P221" s="345">
        <f t="shared" si="21"/>
        <v>0.75</v>
      </c>
      <c r="Q221" s="346" t="e">
        <f t="shared" si="22"/>
        <v>#N/A</v>
      </c>
      <c r="R221" s="347" t="e">
        <f t="shared" si="23"/>
        <v>#N/A</v>
      </c>
      <c r="X221" s="323" t="s">
        <v>519</v>
      </c>
    </row>
    <row r="222" spans="3:27" s="10" customFormat="1" x14ac:dyDescent="0.2">
      <c r="C222" s="84">
        <v>10</v>
      </c>
      <c r="D222" s="343" t="s">
        <v>510</v>
      </c>
      <c r="E222" s="84"/>
      <c r="F222" s="84"/>
      <c r="G222" s="84"/>
      <c r="H222" s="84">
        <v>1</v>
      </c>
      <c r="I222" s="84">
        <v>36</v>
      </c>
      <c r="J222" s="84">
        <v>18</v>
      </c>
      <c r="K222" s="84">
        <f t="shared" si="20"/>
        <v>6570</v>
      </c>
      <c r="L222" s="84">
        <f t="shared" si="18"/>
        <v>236.52</v>
      </c>
      <c r="M222" s="84" t="e">
        <f t="shared" si="19"/>
        <v>#N/A</v>
      </c>
      <c r="N222" s="344">
        <v>0.85</v>
      </c>
      <c r="O222" s="84">
        <v>0.9</v>
      </c>
      <c r="P222" s="345">
        <f t="shared" si="21"/>
        <v>0.75</v>
      </c>
      <c r="Q222" s="346" t="e">
        <f t="shared" si="22"/>
        <v>#N/A</v>
      </c>
      <c r="R222" s="347" t="e">
        <f t="shared" si="23"/>
        <v>#N/A</v>
      </c>
      <c r="X222" s="18" t="s">
        <v>520</v>
      </c>
    </row>
    <row r="223" spans="3:27" s="10" customFormat="1" x14ac:dyDescent="0.2"/>
    <row r="224" spans="3:27" s="10" customFormat="1" x14ac:dyDescent="0.2"/>
    <row r="227" spans="4:20" x14ac:dyDescent="0.2">
      <c r="D227" s="55"/>
      <c r="E227" s="55"/>
      <c r="F227" s="55"/>
      <c r="G227" s="335"/>
      <c r="H227" s="55"/>
      <c r="I227" s="55"/>
      <c r="J227" s="335"/>
      <c r="K227" s="335"/>
      <c r="L227" s="335"/>
      <c r="M227" s="335"/>
      <c r="N227" s="335"/>
      <c r="O227" s="335"/>
      <c r="P227" s="335"/>
      <c r="Q227" s="335"/>
      <c r="R227" s="335"/>
      <c r="S227" s="335"/>
      <c r="T227" s="335"/>
    </row>
    <row r="228" spans="4:20" x14ac:dyDescent="0.2">
      <c r="D228" s="337"/>
      <c r="E228" s="337"/>
      <c r="F228" s="337"/>
      <c r="G228" s="338"/>
      <c r="H228" s="337"/>
      <c r="I228" s="337"/>
      <c r="J228" s="338"/>
      <c r="K228" s="338"/>
      <c r="L228" s="335"/>
      <c r="M228" s="338"/>
      <c r="N228" s="338"/>
      <c r="O228" s="338"/>
      <c r="P228" s="338"/>
      <c r="Q228" s="339"/>
      <c r="R228" s="336"/>
      <c r="S228" s="338"/>
      <c r="T228" s="336"/>
    </row>
    <row r="229" spans="4:20" x14ac:dyDescent="0.2">
      <c r="D229" s="337"/>
      <c r="E229" s="337"/>
      <c r="F229" s="337"/>
      <c r="G229" s="338"/>
      <c r="H229" s="337"/>
      <c r="I229" s="337"/>
      <c r="J229" s="338"/>
      <c r="K229" s="338"/>
      <c r="L229" s="335"/>
      <c r="M229" s="338"/>
      <c r="N229" s="338"/>
      <c r="O229" s="338"/>
      <c r="P229" s="338"/>
      <c r="Q229" s="339"/>
      <c r="R229" s="336"/>
      <c r="S229" s="338"/>
      <c r="T229" s="336"/>
    </row>
    <row r="230" spans="4:20" x14ac:dyDescent="0.2">
      <c r="D230" s="337"/>
      <c r="E230" s="337"/>
      <c r="F230" s="337"/>
      <c r="G230" s="338"/>
      <c r="H230" s="337"/>
      <c r="I230" s="337"/>
      <c r="J230" s="338"/>
      <c r="K230" s="338"/>
      <c r="L230" s="335"/>
      <c r="M230" s="338"/>
      <c r="N230" s="338"/>
      <c r="O230" s="338"/>
      <c r="P230" s="338"/>
      <c r="Q230" s="339"/>
      <c r="R230" s="336"/>
      <c r="S230" s="338"/>
      <c r="T230" s="336"/>
    </row>
    <row r="231" spans="4:20" x14ac:dyDescent="0.2">
      <c r="D231" s="337"/>
      <c r="E231" s="337"/>
      <c r="F231" s="337"/>
      <c r="G231" s="338"/>
      <c r="H231" s="337"/>
      <c r="I231" s="337"/>
      <c r="J231" s="338"/>
      <c r="K231" s="338"/>
      <c r="L231" s="335"/>
      <c r="M231" s="338"/>
      <c r="N231" s="338"/>
      <c r="O231" s="338"/>
      <c r="P231" s="338"/>
      <c r="Q231" s="339"/>
      <c r="R231" s="336"/>
      <c r="S231" s="338"/>
      <c r="T231" s="336"/>
    </row>
    <row r="232" spans="4:20" x14ac:dyDescent="0.2">
      <c r="D232" s="337"/>
      <c r="E232" s="337"/>
      <c r="F232" s="337"/>
      <c r="G232" s="338"/>
      <c r="H232" s="337"/>
      <c r="I232" s="337"/>
      <c r="J232" s="338"/>
      <c r="K232" s="338"/>
      <c r="L232" s="335"/>
      <c r="M232" s="338"/>
      <c r="N232" s="338"/>
      <c r="O232" s="338"/>
      <c r="P232" s="338"/>
      <c r="Q232" s="339"/>
      <c r="R232" s="336"/>
      <c r="S232" s="338"/>
      <c r="T232" s="336"/>
    </row>
    <row r="233" spans="4:20" x14ac:dyDescent="0.2">
      <c r="D233" s="337"/>
      <c r="E233" s="337"/>
      <c r="F233" s="337"/>
      <c r="G233" s="338"/>
      <c r="H233" s="337"/>
      <c r="I233" s="337"/>
      <c r="J233" s="338"/>
      <c r="K233" s="338"/>
      <c r="L233" s="335"/>
      <c r="M233" s="338"/>
      <c r="N233" s="338"/>
      <c r="O233" s="338"/>
      <c r="P233" s="338"/>
      <c r="Q233" s="339"/>
      <c r="R233" s="336"/>
      <c r="S233" s="338"/>
      <c r="T233" s="336"/>
    </row>
    <row r="246" spans="4:20" x14ac:dyDescent="0.2">
      <c r="D246" s="55"/>
      <c r="E246" s="55"/>
      <c r="F246" s="55"/>
      <c r="G246" s="55"/>
      <c r="H246" s="55"/>
      <c r="I246" s="55"/>
      <c r="J246" s="55"/>
      <c r="K246" s="55"/>
      <c r="L246" s="55"/>
      <c r="M246" s="55"/>
      <c r="N246" s="55"/>
      <c r="O246" s="55"/>
      <c r="P246" s="55"/>
      <c r="Q246" s="55"/>
      <c r="R246" s="55"/>
      <c r="S246" s="55"/>
      <c r="T246" s="55"/>
    </row>
    <row r="247" spans="4:20" x14ac:dyDescent="0.2">
      <c r="D247" s="277"/>
      <c r="E247" s="277"/>
      <c r="F247" s="277"/>
      <c r="G247" s="277"/>
      <c r="H247" s="277"/>
      <c r="I247" s="277"/>
      <c r="J247" s="277"/>
      <c r="K247" s="277"/>
      <c r="L247" s="277"/>
      <c r="M247" s="277"/>
      <c r="N247" s="277"/>
      <c r="O247" s="277"/>
      <c r="P247" s="277"/>
      <c r="Q247" s="277"/>
      <c r="R247" s="340"/>
      <c r="S247" s="277"/>
      <c r="T247" s="340"/>
    </row>
    <row r="248" spans="4:20" x14ac:dyDescent="0.2">
      <c r="D248" s="277"/>
      <c r="E248" s="277"/>
      <c r="F248" s="277"/>
      <c r="G248" s="277"/>
      <c r="H248" s="277"/>
      <c r="I248" s="277"/>
      <c r="J248" s="277"/>
      <c r="K248" s="277"/>
      <c r="L248" s="277"/>
      <c r="M248" s="277"/>
      <c r="N248" s="277"/>
      <c r="O248" s="277"/>
      <c r="P248" s="277"/>
      <c r="Q248" s="277"/>
      <c r="R248" s="340"/>
      <c r="S248" s="277"/>
      <c r="T248" s="340"/>
    </row>
    <row r="249" spans="4:20" x14ac:dyDescent="0.2">
      <c r="D249" s="277"/>
      <c r="E249" s="277"/>
      <c r="F249" s="277"/>
      <c r="G249" s="277"/>
      <c r="H249" s="277"/>
      <c r="I249" s="277"/>
      <c r="J249" s="277"/>
      <c r="K249" s="277"/>
      <c r="L249" s="277"/>
      <c r="M249" s="277"/>
      <c r="N249" s="277"/>
      <c r="O249" s="277"/>
      <c r="P249" s="277"/>
      <c r="Q249" s="277"/>
      <c r="R249" s="340"/>
      <c r="S249" s="277"/>
      <c r="T249" s="340"/>
    </row>
    <row r="250" spans="4:20" x14ac:dyDescent="0.2">
      <c r="D250" s="277"/>
      <c r="E250" s="277"/>
      <c r="F250" s="277"/>
      <c r="G250" s="277"/>
      <c r="H250" s="277"/>
      <c r="I250" s="277"/>
      <c r="J250" s="277"/>
      <c r="K250" s="277"/>
      <c r="L250" s="277"/>
      <c r="M250" s="277"/>
      <c r="N250" s="277"/>
      <c r="O250" s="277"/>
      <c r="P250" s="277"/>
      <c r="Q250" s="277"/>
      <c r="R250" s="340"/>
      <c r="S250" s="277"/>
      <c r="T250" s="340"/>
    </row>
    <row r="251" spans="4:20" x14ac:dyDescent="0.2">
      <c r="D251" s="277"/>
      <c r="E251" s="277"/>
      <c r="F251" s="277"/>
      <c r="G251" s="277"/>
      <c r="H251" s="277"/>
      <c r="I251" s="277"/>
      <c r="J251" s="277"/>
      <c r="K251" s="277"/>
      <c r="L251" s="277"/>
      <c r="M251" s="277"/>
      <c r="N251" s="277"/>
      <c r="O251" s="277"/>
      <c r="P251" s="277"/>
      <c r="Q251" s="277"/>
      <c r="R251" s="340"/>
      <c r="S251" s="277"/>
      <c r="T251" s="340"/>
    </row>
    <row r="252" spans="4:20" x14ac:dyDescent="0.2">
      <c r="D252" s="277"/>
      <c r="E252" s="277"/>
      <c r="F252" s="277"/>
      <c r="G252" s="277"/>
      <c r="H252" s="277"/>
      <c r="I252" s="277"/>
      <c r="J252" s="277"/>
      <c r="K252" s="277"/>
      <c r="L252" s="277"/>
      <c r="M252" s="277"/>
      <c r="N252" s="277"/>
      <c r="O252" s="277"/>
      <c r="P252" s="277"/>
      <c r="Q252" s="277"/>
      <c r="R252" s="340"/>
      <c r="S252" s="277"/>
      <c r="T252" s="340"/>
    </row>
  </sheetData>
  <mergeCells count="29">
    <mergeCell ref="R7:R8"/>
    <mergeCell ref="AO33:AO34"/>
    <mergeCell ref="T7:T8"/>
    <mergeCell ref="U7:U8"/>
    <mergeCell ref="AQ8:AR8"/>
    <mergeCell ref="AO27:AO28"/>
    <mergeCell ref="AO29:AO30"/>
    <mergeCell ref="AO31:AO32"/>
    <mergeCell ref="M7:M8"/>
    <mergeCell ref="N7:N8"/>
    <mergeCell ref="O7:O8"/>
    <mergeCell ref="P7:P8"/>
    <mergeCell ref="Q7:Q8"/>
    <mergeCell ref="CX3:DF7"/>
    <mergeCell ref="C6:G6"/>
    <mergeCell ref="H6:J6"/>
    <mergeCell ref="K6:L6"/>
    <mergeCell ref="M6:U6"/>
    <mergeCell ref="C7:C8"/>
    <mergeCell ref="D7:D8"/>
    <mergeCell ref="E7:E8"/>
    <mergeCell ref="F7:F8"/>
    <mergeCell ref="G7:G8"/>
    <mergeCell ref="S7:S8"/>
    <mergeCell ref="H7:H8"/>
    <mergeCell ref="I7:I8"/>
    <mergeCell ref="J7:J8"/>
    <mergeCell ref="K7:K8"/>
    <mergeCell ref="L7:L8"/>
  </mergeCells>
  <dataValidations count="3">
    <dataValidation type="list" allowBlank="1" showInputMessage="1" showErrorMessage="1" sqref="D213:D222" xr:uid="{00000000-0002-0000-0400-000000000000}">
      <formula1>$X$237:$X$244</formula1>
    </dataValidation>
    <dataValidation type="list" allowBlank="1" showInputMessage="1" showErrorMessage="1" sqref="H112:H114" xr:uid="{00000000-0002-0000-0400-000001000000}">
      <formula1>$X$206:$X$210</formula1>
    </dataValidation>
    <dataValidation type="list" allowBlank="1" showInputMessage="1" showErrorMessage="1" sqref="H9:H11" xr:uid="{00000000-0002-0000-0400-000002000000}">
      <formula1>$X$168:$X$172</formula1>
    </dataValidation>
  </dataValidations>
  <hyperlinks>
    <hyperlink ref="Z48" r:id="rId1" xr:uid="{00000000-0004-0000-0400-000000000000}"/>
    <hyperlink ref="Z49" r:id="rId2" xr:uid="{00000000-0004-0000-0400-000001000000}"/>
    <hyperlink ref="Z76" r:id="rId3" xr:uid="{00000000-0004-0000-0400-000002000000}"/>
    <hyperlink ref="Z77" r:id="rId4" xr:uid="{00000000-0004-0000-0400-000003000000}"/>
    <hyperlink ref="Y108" r:id="rId5" xr:uid="{00000000-0004-0000-0400-000004000000}"/>
    <hyperlink ref="AF149" r:id="rId6" xr:uid="{00000000-0004-0000-0400-000005000000}"/>
    <hyperlink ref="AF150" r:id="rId7" xr:uid="{00000000-0004-0000-0400-000006000000}"/>
    <hyperlink ref="AI53" r:id="rId8" location=":~:text=Factor%20de%20carga%20(%25)%20=%20(Energ%C3%ADa%20total%20consumida%20(kWh),Energ%C3%ADa%20total%20consumida:%20100%2C000%20kWh" xr:uid="{00000000-0004-0000-0400-000007000000}"/>
    <hyperlink ref="AQ53" r:id="rId9" location="open" xr:uid="{00000000-0004-0000-0400-000008000000}"/>
    <hyperlink ref="AT65" r:id="rId10" xr:uid="{00000000-0004-0000-0400-000009000000}"/>
    <hyperlink ref="AF108" r:id="rId11" xr:uid="{00000000-0004-0000-0400-00000A000000}"/>
    <hyperlink ref="AB11" r:id="rId12" xr:uid="{00000000-0004-0000-0400-00000B000000}"/>
    <hyperlink ref="AB9" r:id="rId13" xr:uid="{00000000-0004-0000-0400-00000C000000}"/>
    <hyperlink ref="BB39" r:id="rId14" xr:uid="{00000000-0004-0000-0400-00000D000000}"/>
    <hyperlink ref="AO22" r:id="rId15" xr:uid="{00000000-0004-0000-0400-00000E000000}"/>
    <hyperlink ref="AP4" r:id="rId16" xr:uid="{00000000-0004-0000-0400-00000F000000}"/>
    <hyperlink ref="X221" r:id="rId17" xr:uid="{00000000-0004-0000-0400-000010000000}"/>
  </hyperlinks>
  <pageMargins left="0.7" right="0.7" top="0.75" bottom="0.75" header="0.3" footer="0.3"/>
  <drawing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ENCUESTA</vt:lpstr>
      <vt:lpstr>ANEXO A</vt:lpstr>
      <vt:lpstr>ANEXO B</vt:lpstr>
      <vt:lpstr>ESQUEMA EQUIPOS</vt:lpstr>
      <vt:lpstr>Calculo Textil (2)</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2025-11-09T22:48:46Z</cp:lastPrinted>
  <dcterms:created xsi:type="dcterms:W3CDTF">2000-01-17T14:46:23Z</dcterms:created>
  <dcterms:modified xsi:type="dcterms:W3CDTF">2025-12-11T20:33:34Z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